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090" windowHeight="7380" tabRatio="682" firstSheet="8" activeTab="11"/>
  </bookViews>
  <sheets>
    <sheet name="СВОД" sheetId="18" r:id="rId1"/>
    <sheet name="№151 32-02 от 26.02.20г." sheetId="19" r:id="rId2"/>
    <sheet name="№157 33-02 от 25.03.20г." sheetId="20" r:id="rId3"/>
    <sheet name="№168 36-02 от 27.05.20г." sheetId="21" r:id="rId4"/>
    <sheet name="№174 37-02 от 23.06.20г." sheetId="22" r:id="rId5"/>
    <sheet name="№179 38-02 от 29.07.20г." sheetId="23" r:id="rId6"/>
    <sheet name="№183 39-02 от 26.08.20г." sheetId="24" r:id="rId7"/>
    <sheet name="№186 40-02 от 30.09.20г." sheetId="25" r:id="rId8"/>
    <sheet name="№198 41-02 от 28.10.20г." sheetId="26" r:id="rId9"/>
    <sheet name="№202 42-02 от 25.11.20г." sheetId="27" r:id="rId10"/>
    <sheet name="№208 43-02 от 23.12.20г." sheetId="28" r:id="rId11"/>
    <sheet name="№217 44-02 от 28.12.20г." sheetId="29" r:id="rId12"/>
  </sheets>
  <definedNames>
    <definedName name="_xlnm.Print_Titles" localSheetId="0">СВОД!$3:$3</definedName>
  </definedNames>
  <calcPr calcId="144525"/>
</workbook>
</file>

<file path=xl/calcChain.xml><?xml version="1.0" encoding="utf-8"?>
<calcChain xmlns="http://schemas.openxmlformats.org/spreadsheetml/2006/main">
  <c r="O107" i="18" l="1"/>
  <c r="N23" i="18"/>
  <c r="O102" i="18"/>
  <c r="O101" i="18"/>
  <c r="O90" i="18"/>
  <c r="O89" i="18"/>
  <c r="O88" i="18"/>
  <c r="N88" i="18"/>
  <c r="O78" i="18"/>
  <c r="O76" i="18"/>
  <c r="O75" i="18"/>
  <c r="O70" i="18"/>
  <c r="N46" i="18"/>
  <c r="O18" i="18" l="1"/>
  <c r="N14" i="18"/>
  <c r="D28" i="29" l="1"/>
  <c r="D27" i="29"/>
  <c r="D32" i="29"/>
  <c r="D34" i="29" l="1"/>
  <c r="E28" i="29"/>
  <c r="E29" i="29"/>
  <c r="E30" i="29"/>
  <c r="E32" i="29"/>
  <c r="E33" i="29"/>
  <c r="E20" i="29" l="1"/>
  <c r="E19" i="29"/>
  <c r="E18" i="29"/>
  <c r="E17" i="29"/>
  <c r="E16" i="29"/>
  <c r="D12" i="29"/>
  <c r="D22" i="29" s="1"/>
  <c r="E9" i="29"/>
  <c r="E10" i="29"/>
  <c r="E11" i="29"/>
  <c r="E12" i="29"/>
  <c r="E13" i="29"/>
  <c r="E14" i="29"/>
  <c r="E15" i="29"/>
  <c r="E21" i="29"/>
  <c r="E31" i="29" l="1"/>
  <c r="E27" i="29"/>
  <c r="D25" i="29"/>
  <c r="E24" i="29"/>
  <c r="E8" i="29"/>
  <c r="M96" i="18" l="1"/>
  <c r="D22" i="28"/>
  <c r="E19" i="28"/>
  <c r="C18" i="28"/>
  <c r="E18" i="28" s="1"/>
  <c r="E15" i="28"/>
  <c r="E17" i="28"/>
  <c r="E14" i="28"/>
  <c r="E16" i="28"/>
  <c r="D12" i="28"/>
  <c r="E11" i="28"/>
  <c r="D9" i="28"/>
  <c r="E8" i="28"/>
  <c r="O74" i="18" l="1"/>
  <c r="O66" i="18"/>
  <c r="C16" i="27"/>
  <c r="E16" i="27" s="1"/>
  <c r="D19" i="27" l="1"/>
  <c r="E15" i="27"/>
  <c r="D13" i="27"/>
  <c r="E12" i="27"/>
  <c r="D10" i="27"/>
  <c r="E9" i="27"/>
  <c r="E8" i="27"/>
  <c r="O100" i="18" l="1"/>
  <c r="E24" i="26"/>
  <c r="E23" i="26"/>
  <c r="E19" i="26"/>
  <c r="E15" i="26"/>
  <c r="E16" i="26"/>
  <c r="E20" i="26"/>
  <c r="D27" i="26"/>
  <c r="D13" i="26" l="1"/>
  <c r="E12" i="26"/>
  <c r="D10" i="26"/>
  <c r="E9" i="26"/>
  <c r="E8" i="26"/>
  <c r="E23" i="18" l="1"/>
  <c r="F23" i="18"/>
  <c r="G23" i="18"/>
  <c r="I23" i="18"/>
  <c r="J23" i="18"/>
  <c r="K23" i="18"/>
  <c r="L23" i="18"/>
  <c r="M23" i="18"/>
  <c r="D23" i="18"/>
  <c r="D19" i="25"/>
  <c r="C18" i="25"/>
  <c r="E18" i="25" s="1"/>
  <c r="E15" i="25"/>
  <c r="E16" i="25"/>
  <c r="D13" i="25"/>
  <c r="E12" i="25"/>
  <c r="D10" i="25"/>
  <c r="E9" i="25"/>
  <c r="E8" i="25"/>
  <c r="C21" i="24" l="1"/>
  <c r="O105" i="18" l="1"/>
  <c r="O106" i="18"/>
  <c r="O53" i="18"/>
  <c r="O54" i="18"/>
  <c r="D15" i="24"/>
  <c r="D23" i="24"/>
  <c r="E21" i="24"/>
  <c r="E19" i="24"/>
  <c r="E15" i="24"/>
  <c r="D13" i="24"/>
  <c r="E12" i="24"/>
  <c r="D10" i="24"/>
  <c r="E9" i="24"/>
  <c r="E8" i="24"/>
  <c r="H46" i="18" l="1"/>
  <c r="H23" i="18" s="1"/>
  <c r="E21" i="23"/>
  <c r="C19" i="23"/>
  <c r="E19" i="23" s="1"/>
  <c r="C16" i="23"/>
  <c r="E16" i="23" s="1"/>
  <c r="D22" i="23"/>
  <c r="E15" i="23"/>
  <c r="D13" i="23"/>
  <c r="E12" i="23"/>
  <c r="D10" i="23"/>
  <c r="E9" i="23"/>
  <c r="E8" i="23"/>
  <c r="O99" i="18" l="1"/>
  <c r="O65" i="18"/>
  <c r="O60" i="18"/>
  <c r="C16" i="22"/>
  <c r="E16" i="22" s="1"/>
  <c r="E15" i="22"/>
  <c r="D23" i="22"/>
  <c r="E20" i="22"/>
  <c r="E18" i="22"/>
  <c r="D13" i="22"/>
  <c r="E12" i="22"/>
  <c r="D10" i="22"/>
  <c r="E9" i="22"/>
  <c r="E8" i="22"/>
  <c r="O82" i="18" l="1"/>
  <c r="O42" i="18"/>
  <c r="O15" i="18"/>
  <c r="C18" i="21"/>
  <c r="D19" i="21"/>
  <c r="C17" i="21"/>
  <c r="E16" i="21"/>
  <c r="E18" i="21"/>
  <c r="E17" i="21"/>
  <c r="D14" i="21"/>
  <c r="E13" i="21"/>
  <c r="D11" i="21"/>
  <c r="E10" i="21"/>
  <c r="E9" i="21"/>
  <c r="E8" i="21"/>
  <c r="E18" i="20" l="1"/>
  <c r="C17" i="20"/>
  <c r="E17" i="20" s="1"/>
  <c r="C16" i="20"/>
  <c r="E16" i="20" s="1"/>
  <c r="D20" i="20"/>
  <c r="D14" i="20"/>
  <c r="E13" i="20"/>
  <c r="D11" i="20"/>
  <c r="E10" i="20"/>
  <c r="E9" i="20"/>
  <c r="E8" i="20"/>
  <c r="O35" i="18" l="1"/>
  <c r="C24" i="19"/>
  <c r="E24" i="19" s="1"/>
  <c r="E21" i="19"/>
  <c r="E19" i="19"/>
  <c r="D26" i="19"/>
  <c r="E16" i="19" l="1"/>
  <c r="D11" i="19"/>
  <c r="E9" i="19"/>
  <c r="E10" i="19"/>
  <c r="O50" i="18" l="1"/>
  <c r="O55" i="18"/>
  <c r="O108" i="18" l="1"/>
  <c r="O86" i="18"/>
  <c r="O73" i="18"/>
  <c r="O71" i="18" l="1"/>
  <c r="O43" i="18"/>
  <c r="O17" i="18"/>
  <c r="N20" i="18"/>
  <c r="N4" i="18"/>
  <c r="O10" i="18" l="1"/>
  <c r="O67" i="18" l="1"/>
  <c r="O52" i="18" l="1"/>
  <c r="E8" i="19" l="1"/>
  <c r="D14" i="19"/>
  <c r="E13" i="19"/>
  <c r="O36" i="18" l="1"/>
  <c r="O103" i="18"/>
  <c r="O104" i="18"/>
  <c r="O84" i="18"/>
  <c r="O83" i="18"/>
  <c r="O95" i="18"/>
  <c r="O94" i="18"/>
  <c r="O79" i="18"/>
  <c r="O97" i="18"/>
  <c r="O57" i="18"/>
  <c r="O30" i="18"/>
  <c r="O34" i="18"/>
  <c r="O27" i="18"/>
  <c r="O46" i="18"/>
  <c r="O14" i="18"/>
  <c r="O13" i="18"/>
  <c r="O11" i="18"/>
  <c r="O6" i="18"/>
  <c r="O111" i="18" l="1"/>
  <c r="O7" i="18"/>
  <c r="D4" i="18"/>
  <c r="O92" i="18" l="1"/>
  <c r="O81" i="18"/>
  <c r="O77" i="18"/>
  <c r="O58" i="18"/>
  <c r="O32" i="18"/>
  <c r="O38" i="18"/>
  <c r="O61" i="18" l="1"/>
  <c r="O12" i="18"/>
  <c r="M20" i="18"/>
  <c r="M4" i="18"/>
  <c r="O110" i="18" l="1"/>
  <c r="O24" i="18"/>
  <c r="O25" i="18"/>
  <c r="O5" i="18"/>
  <c r="L20" i="18"/>
  <c r="L4" i="18"/>
  <c r="O93" i="18" l="1"/>
  <c r="O41" i="18"/>
  <c r="E4" i="18"/>
  <c r="F4" i="18"/>
  <c r="G4" i="18"/>
  <c r="H4" i="18"/>
  <c r="I4" i="18"/>
  <c r="J4" i="18"/>
  <c r="K4" i="18"/>
  <c r="K20" i="18"/>
  <c r="O56" i="18" l="1"/>
  <c r="O91" i="18"/>
  <c r="O16" i="18"/>
  <c r="O19" i="18"/>
  <c r="J20" i="18"/>
  <c r="O28" i="18" l="1"/>
  <c r="O29" i="18"/>
  <c r="O31" i="18"/>
  <c r="O33" i="18"/>
  <c r="O37" i="18"/>
  <c r="O39" i="18"/>
  <c r="O40" i="18"/>
  <c r="O44" i="18"/>
  <c r="O45" i="18"/>
  <c r="O47" i="18"/>
  <c r="O48" i="18"/>
  <c r="O49" i="18"/>
  <c r="O51" i="18"/>
  <c r="O59" i="18"/>
  <c r="O62" i="18"/>
  <c r="O63" i="18"/>
  <c r="O64" i="18"/>
  <c r="O68" i="18"/>
  <c r="O72" i="18"/>
  <c r="O80" i="18"/>
  <c r="O85" i="18"/>
  <c r="O87" i="18"/>
  <c r="O96" i="18"/>
  <c r="O98" i="18"/>
  <c r="O109" i="18"/>
  <c r="O26" i="18"/>
  <c r="O22" i="18"/>
  <c r="O21" i="18"/>
  <c r="O9" i="18"/>
  <c r="O8" i="18"/>
  <c r="E20" i="18"/>
  <c r="F20" i="18"/>
  <c r="G20" i="18"/>
  <c r="H20" i="18"/>
  <c r="I20" i="18"/>
  <c r="D20" i="18"/>
  <c r="O20" i="18" l="1"/>
  <c r="O4" i="18"/>
  <c r="O69" i="18"/>
  <c r="O23" i="18" s="1"/>
</calcChain>
</file>

<file path=xl/sharedStrings.xml><?xml version="1.0" encoding="utf-8"?>
<sst xmlns="http://schemas.openxmlformats.org/spreadsheetml/2006/main" count="566" uniqueCount="253">
  <si>
    <t>Раздел</t>
  </si>
  <si>
    <t>Наименование</t>
  </si>
  <si>
    <t>Причины внесения изменений</t>
  </si>
  <si>
    <t>0409</t>
  </si>
  <si>
    <t>ИТОГО:</t>
  </si>
  <si>
    <t>Внесены изменения в расходную часть бюджета:</t>
  </si>
  <si>
    <t>Внесены изменения в доходную часть бюджета:</t>
  </si>
  <si>
    <t>Внесены изменения в источники финансирования дефицита бюджета:</t>
  </si>
  <si>
    <t>смотреть:</t>
  </si>
  <si>
    <t>0501</t>
  </si>
  <si>
    <t>Дорожное хозяйство (дорожные фонды)</t>
  </si>
  <si>
    <t xml:space="preserve">Жилищное хозяйство </t>
  </si>
  <si>
    <t>1101</t>
  </si>
  <si>
    <t xml:space="preserve">Физическая культура </t>
  </si>
  <si>
    <t xml:space="preserve">Вносимые изменения </t>
  </si>
  <si>
    <t>Доходы, получаемые в виде арендной платы за земельные участки, государственная собственность на которые не разграничена</t>
  </si>
  <si>
    <t>0113</t>
  </si>
  <si>
    <t xml:space="preserve">Другие общегосударственные вопросы </t>
  </si>
  <si>
    <t>0412</t>
  </si>
  <si>
    <t>Другие вопросы в области национальной экономики</t>
  </si>
  <si>
    <t>0104</t>
  </si>
  <si>
    <t>Функционирование местных администраций</t>
  </si>
  <si>
    <t>0408</t>
  </si>
  <si>
    <t>0503</t>
  </si>
  <si>
    <t>0801</t>
  </si>
  <si>
    <t>Транспорт</t>
  </si>
  <si>
    <t>Благоустройство</t>
  </si>
  <si>
    <t>Культура</t>
  </si>
  <si>
    <t>Земельный налог</t>
  </si>
  <si>
    <t>Получение кредитов от кредитных организаций</t>
  </si>
  <si>
    <t>0103</t>
  </si>
  <si>
    <t>Функционирование представительных органов муниципальных образований</t>
  </si>
  <si>
    <t>0707</t>
  </si>
  <si>
    <t>Молодежная политика и оздоровление детей</t>
  </si>
  <si>
    <t>ДОХОДЫ</t>
  </si>
  <si>
    <t>РАСХОДЫ</t>
  </si>
  <si>
    <t>ИСТОЧНИКИ</t>
  </si>
  <si>
    <t>администрации Энгельсского муниципального района на оплату исполнительных листов по выплате возмещения за изымаемые жилые помещения</t>
  </si>
  <si>
    <t xml:space="preserve">комитету ЖКХ, ТЭК, ТиС администрации ЭМР на мероприятия по реконструкции и модернизацию аппаратно-программного комплекса "Безопасный город" (МКП"Энгельсгорсвет") </t>
  </si>
  <si>
    <t xml:space="preserve">Администрация ЭМР на оплату исполнительных листов по проведению судебной экспертизы </t>
  </si>
  <si>
    <t>межбюджетные трансферты по градостроительной деятельности (обновление и техническое обслуживание информационной системы обеспечения градостроительной деятельности)</t>
  </si>
  <si>
    <r>
      <t xml:space="preserve">комитету по земельным ресурсам администрации ЭМР на </t>
    </r>
    <r>
      <rPr>
        <b/>
        <sz val="12"/>
        <color theme="1"/>
        <rFont val="Arial Narrow"/>
        <family val="2"/>
        <charset val="204"/>
      </rPr>
      <t xml:space="preserve">оценку рыночной стоимости земельных участков </t>
    </r>
  </si>
  <si>
    <t>Расходы по возмещению недополученных доходов в связи с применением регулируемых тарифов на пассажирские перевозки</t>
  </si>
  <si>
    <r>
      <t xml:space="preserve">на расходы по выполнению работ (оказание услуг) по </t>
    </r>
    <r>
      <rPr>
        <b/>
        <sz val="12"/>
        <color theme="1"/>
        <rFont val="Arial Narrow"/>
        <family val="2"/>
        <charset val="204"/>
      </rPr>
      <t>обследованию жилых помещений</t>
    </r>
    <r>
      <rPr>
        <sz val="12"/>
        <color theme="1"/>
        <rFont val="Arial Narrow"/>
        <family val="2"/>
        <charset val="204"/>
      </rPr>
      <t xml:space="preserve"> на пригодность для проживания</t>
    </r>
  </si>
  <si>
    <t>ЭГСД расходы, связанные с информационно-технологическим сопровождением программных продуктов</t>
  </si>
  <si>
    <t xml:space="preserve">ЭГСД  на оплату командировочных расходов </t>
  </si>
  <si>
    <r>
      <t xml:space="preserve">мероприятия </t>
    </r>
    <r>
      <rPr>
        <b/>
        <sz val="12"/>
        <color theme="1"/>
        <rFont val="Arial Narrow"/>
        <family val="2"/>
        <charset val="204"/>
      </rPr>
      <t>по обеспечению предотвращения возможности возникновения аварийных и чрезвычайных ситуаций на объектах жилищной сферы</t>
    </r>
  </si>
  <si>
    <t>ИТОГО</t>
  </si>
  <si>
    <t>Налог на доходы физических лиц</t>
  </si>
  <si>
    <t>Прочие безвозмездные поступления   в бюджеты городских поселений</t>
  </si>
  <si>
    <t>0102</t>
  </si>
  <si>
    <t>1301</t>
  </si>
  <si>
    <t>Обслуживание внутреннего государственного и муниципального долга</t>
  </si>
  <si>
    <t>Оплата труда и начисления Главе МО</t>
  </si>
  <si>
    <t>Оплата труда и начисления аппарат ЭГСД</t>
  </si>
  <si>
    <r>
      <t xml:space="preserve">комитету ЖКХ, ТЭК, ТиС администрации ЭМР, администрации ЭМР на оплату исполнительных листов по </t>
    </r>
    <r>
      <rPr>
        <b/>
        <sz val="12"/>
        <color theme="1"/>
        <rFont val="Arial Narrow"/>
        <family val="2"/>
        <charset val="204"/>
      </rPr>
      <t xml:space="preserve">возмещению ущерба при ДТП </t>
    </r>
  </si>
  <si>
    <t>комитету финансов администрации ЭМР на оплату процентов по муниципальному долгу в связи с привлечением заемных средств от кредитных организаций</t>
  </si>
  <si>
    <t xml:space="preserve">Доходы от реализации имущества, находящегося в собственности городских поселений </t>
  </si>
  <si>
    <t>0505</t>
  </si>
  <si>
    <t>Другие вопросы в области жилищно-коммунального хозяйства</t>
  </si>
  <si>
    <t>Администрация ЭМР на оплату исполнительных листов по возмещению ущерба при ДТП</t>
  </si>
  <si>
    <t>по расходам предусмотренных на предоставление межбюджетных трансфертов по земельному контролю</t>
  </si>
  <si>
    <t>Налог на имущество физических лиц</t>
  </si>
  <si>
    <t>1403</t>
  </si>
  <si>
    <t>МБТ общего характера</t>
  </si>
  <si>
    <r>
      <rPr>
        <b/>
        <sz val="12"/>
        <color theme="1"/>
        <rFont val="Arial Narrow"/>
        <family val="2"/>
        <charset val="204"/>
      </rPr>
      <t>МБТ</t>
    </r>
    <r>
      <rPr>
        <sz val="12"/>
        <color theme="1"/>
        <rFont val="Arial Narrow"/>
        <family val="2"/>
        <charset val="204"/>
      </rPr>
      <t xml:space="preserve"> общего характера</t>
    </r>
  </si>
  <si>
    <t>Единый сельскохозяйственный налог</t>
  </si>
  <si>
    <t xml:space="preserve">Доходы от сдачи в аренду имущества </t>
  </si>
  <si>
    <t>Плата за наем (соцнайм)</t>
  </si>
  <si>
    <t>Штрафы, прочие поступления</t>
  </si>
  <si>
    <t>расходы на уплату налога на имущество организаций, транспортного налога  и иных платежей муниципальными органами</t>
  </si>
  <si>
    <t xml:space="preserve">Администрация ЭМР создание условий для деятельности добровольных формирований населения по охране общественного порядка </t>
  </si>
  <si>
    <t>межбюджетные трансферты поорганизации и осуществления мероприятий по гражданской обороне</t>
  </si>
  <si>
    <t>комитету по земельным ресурсам администрации ЭМР на мероприятия по землеустройству и землепользованию</t>
  </si>
  <si>
    <t>Выплата пенсии за выслугу лет депутатам, выборным должностным лицам, и лицам, замещавшим должности муниципальной службы в органах местного самоуправления</t>
  </si>
  <si>
    <t>1001</t>
  </si>
  <si>
    <t>Пенсионное обеспечение</t>
  </si>
  <si>
    <t>погашение кредиторской задолженности прошлых лет</t>
  </si>
  <si>
    <r>
      <rPr>
        <b/>
        <sz val="12"/>
        <color theme="1"/>
        <rFont val="Arial Narrow"/>
        <family val="2"/>
        <charset val="204"/>
      </rPr>
      <t>ЭГСД</t>
    </r>
    <r>
      <rPr>
        <sz val="12"/>
        <color theme="1"/>
        <rFont val="Arial Narrow"/>
        <family val="2"/>
        <charset val="204"/>
      </rPr>
      <t xml:space="preserve"> взносы в Ассоциацию муниципальных образований Саратовской области</t>
    </r>
  </si>
  <si>
    <t>Уменьшение прочих остатков денежных средств бюджетов</t>
  </si>
  <si>
    <t>Доходы от реализации имущества, находящегося в собственности городских поселений</t>
  </si>
  <si>
    <t>расходы на проверку сметной документации</t>
  </si>
  <si>
    <r>
      <rPr>
        <b/>
        <sz val="12"/>
        <color theme="1"/>
        <rFont val="Arial Narrow"/>
        <family val="2"/>
        <charset val="204"/>
      </rPr>
      <t>УКС АЭМР</t>
    </r>
    <r>
      <rPr>
        <sz val="12"/>
        <color theme="1"/>
        <rFont val="Arial Narrow"/>
        <family val="2"/>
        <charset val="204"/>
      </rPr>
      <t xml:space="preserve"> на реализацию проекта, основанного на местных инициативах за счет средств местного бюджета</t>
    </r>
  </si>
  <si>
    <t>0407</t>
  </si>
  <si>
    <t>Лесное хозяйство</t>
  </si>
  <si>
    <t>расходы по разработке лесохозяйственного регламента</t>
  </si>
  <si>
    <t>0709</t>
  </si>
  <si>
    <t>Другие вопросы в области образования</t>
  </si>
  <si>
    <r>
      <t xml:space="preserve">предоставление МБТ по решению вопросов местного значения городского поселения в части участия в предупреждении и ликвидации последствий чрезвычайных ситуаций в границах МО г. Энгельс, организации и осуществления мероприятий по гражданской обороне </t>
    </r>
    <r>
      <rPr>
        <b/>
        <sz val="12"/>
        <color theme="1"/>
        <rFont val="Arial Narrow"/>
        <family val="2"/>
        <charset val="204"/>
      </rPr>
      <t xml:space="preserve">в сфере образования </t>
    </r>
  </si>
  <si>
    <r>
      <t xml:space="preserve">на расходы по погашению кредиторской задолженности </t>
    </r>
    <r>
      <rPr>
        <b/>
        <sz val="12"/>
        <color theme="1"/>
        <rFont val="Arial Narrow"/>
        <family val="2"/>
        <charset val="204"/>
      </rPr>
      <t xml:space="preserve">по содержанию </t>
    </r>
    <r>
      <rPr>
        <sz val="12"/>
        <color theme="1"/>
        <rFont val="Arial Narrow"/>
        <family val="2"/>
        <charset val="204"/>
      </rPr>
      <t>автомобильных дорог общего пользования</t>
    </r>
  </si>
  <si>
    <r>
      <t xml:space="preserve">комитету ЖКХ, ТЭК, ТиС администрации ЭМР на </t>
    </r>
    <r>
      <rPr>
        <b/>
        <sz val="12"/>
        <color theme="1"/>
        <rFont val="Arial Narrow"/>
        <family val="2"/>
        <charset val="204"/>
      </rPr>
      <t>ежемесячные взносы на капитальный ремонт</t>
    </r>
    <r>
      <rPr>
        <sz val="12"/>
        <color theme="1"/>
        <rFont val="Arial Narrow"/>
        <family val="2"/>
        <charset val="204"/>
      </rPr>
      <t xml:space="preserve"> общего имущества в многоквартирных домах </t>
    </r>
  </si>
  <si>
    <t>РЕЕСТР изменений в бюджет муниципального образования город Энгельс в 2020 году</t>
  </si>
  <si>
    <t>План 2020 года</t>
  </si>
  <si>
    <t>Уточненный план 2020 года</t>
  </si>
  <si>
    <t>Решение ЭГСД от 26.02.2020 г. №151/32-02</t>
  </si>
  <si>
    <t>Прочие безвозмездные поступления в бюджеты городских поселений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</si>
  <si>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</si>
  <si>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Остатки, сложившиеся на 1 января 2020 года на едином счете бюджета</t>
  </si>
  <si>
    <t>Увеличиваются бюджетные ассигнования комитету финансов администрации ЭМР на оплату исполнительного листа по коммунальным услугам за муниципальное имущество</t>
  </si>
  <si>
    <t>Увеличиваются бюджетные ассигнования администрации ЭМР на оплату исполнительного листа по возмещению вреда</t>
  </si>
  <si>
    <t>Увеличиваются бюджетные ассигнования комитету ЖКХ, ТЭК, ТиС администрации ЭМР на восстановление системы видеонаблюдения АПК «Безопасный город» в рамках МП «Профилактика правонарушений на территории  муниципального образования город Энгельс Энгельсского муниципального района Саратовской области» на 2019-2022 годы</t>
  </si>
  <si>
    <t>Перераспределяются ассигнования с расходов предусмотренных на оплату коммунальных услуг МКУ «Городское хозяйство» в рамках ВЦП «Дорожная деятельность, благоустройство и оказание ритуальных услуг на территории муниципального образования город Энгельс Энгельсского муниципального района Саратовской области на 2018 - 2022 годы» на оплату коммунальных услуг МКУ «Городское хозяйство» в рамках ВЦП «Содержание жилищного фонда на территории муниципального образования город Энгельс Энгельсского муниципального района Саратовской области в 2018-2022 годах</t>
  </si>
  <si>
    <t>Увеличиваются бюджетные ассигнования комитету ЖКХ, ТЭК, ТиС администрации ЭМР на оплату текущей задолженности по ежемесячным взносам на капитальный ремонт общего имущества в многоквартирных домах (за счет остатков средств на едином счете бюджета на 01.01.2020 года);</t>
  </si>
  <si>
    <t>и на оплату кредиторской задолженности по ежемесячным взносам на капитальный ремонт общего имущества в многоквартирных домах  (за счет остатков средств на едином счете бюджета на 01.01.2020 года);</t>
  </si>
  <si>
    <t>Увеличиваются бюджетные ассигнования управлению по капитальному строительству администрации ЭМР для участия в конкурсном отборе проектов развития муниципальных образований Саратовской области, основанных на местных инициативах - за счет средств местного бюджета</t>
  </si>
  <si>
    <t>за счет безвозмездных поступлений от физических лиц</t>
  </si>
  <si>
    <t>на содержание автомобильных дорог, за счет средств муниципального дорожного фонда  (за счет остатков средств муниципального дорожного фонда на едином счете бюджета на 01.01.2020 года)</t>
  </si>
  <si>
    <t>http://engels.me/2010-06-08-17-24-21/2010-06-08-17-43-42/resheniya-engelsskogo-gorodskogo-soveta-deputatov-ot-2020goda</t>
  </si>
  <si>
    <t>смотреть актуальную редакцию бюджета МО г. Энгельс на 2020 год:</t>
  </si>
  <si>
    <t>http://engels.me/2010-06-08-17-24-58/byudzhet-na-2020-god/byudzhet</t>
  </si>
  <si>
    <t>Администрация ЭМР на оплату исполнительных листов по выплате  вреда при падении Голубевой Г.П.</t>
  </si>
  <si>
    <r>
      <rPr>
        <b/>
        <sz val="12"/>
        <color theme="1"/>
        <rFont val="Arial Narrow"/>
        <family val="2"/>
        <charset val="204"/>
      </rPr>
      <t>Комитету финансов</t>
    </r>
    <r>
      <rPr>
        <sz val="12"/>
        <color theme="1"/>
        <rFont val="Arial Narrow"/>
        <family val="2"/>
        <charset val="204"/>
      </rPr>
      <t xml:space="preserve"> на оплату исполнительного листа по коммунальным услугам за муниципальное имущество</t>
    </r>
  </si>
  <si>
    <r>
      <rPr>
        <sz val="12"/>
        <color theme="1"/>
        <rFont val="Arial Narrow"/>
        <family val="2"/>
        <charset val="204"/>
      </rPr>
      <t xml:space="preserve">расходы на </t>
    </r>
    <r>
      <rPr>
        <b/>
        <sz val="12"/>
        <color theme="1"/>
        <rFont val="Arial Narrow"/>
        <family val="2"/>
        <charset val="204"/>
      </rPr>
      <t>содержание автомобильных дорог общего пользования</t>
    </r>
    <r>
      <rPr>
        <sz val="12"/>
        <color theme="1"/>
        <rFont val="Arial Narrow"/>
        <family val="2"/>
        <charset val="204"/>
      </rPr>
      <t xml:space="preserve"> за счет </t>
    </r>
    <r>
      <rPr>
        <b/>
        <sz val="12"/>
        <color theme="1"/>
        <rFont val="Arial Narrow"/>
        <family val="2"/>
        <charset val="204"/>
      </rPr>
      <t>средств муниципального дорожного фонда</t>
    </r>
  </si>
  <si>
    <r>
      <rPr>
        <b/>
        <sz val="12"/>
        <color theme="1"/>
        <rFont val="Arial Narrow"/>
        <family val="2"/>
        <charset val="204"/>
      </rPr>
      <t>оплата коммунальных услуг</t>
    </r>
    <r>
      <rPr>
        <sz val="12"/>
        <color theme="1"/>
        <rFont val="Arial Narrow"/>
        <family val="2"/>
        <charset val="204"/>
      </rPr>
      <t xml:space="preserve"> МКУ «Городское хозяйство» в рамках ВЦП «Содержание жилищного фонда на территории муниципального образования город Энгельс Энгельсского муниципального района Саратовской области в 2018-2022 годах</t>
    </r>
  </si>
  <si>
    <r>
      <t xml:space="preserve">комитету ЖКХ, ТЭК, ТиС администрации ЭМР </t>
    </r>
    <r>
      <rPr>
        <b/>
        <sz val="12"/>
        <color theme="1"/>
        <rFont val="Arial Narrow"/>
        <family val="2"/>
        <charset val="204"/>
      </rPr>
      <t xml:space="preserve">на погашение кредитор.задож. </t>
    </r>
    <r>
      <rPr>
        <sz val="12"/>
        <color theme="1"/>
        <rFont val="Arial Narrow"/>
        <family val="2"/>
        <charset val="204"/>
      </rPr>
      <t xml:space="preserve">По </t>
    </r>
    <r>
      <rPr>
        <b/>
        <sz val="12"/>
        <color theme="1"/>
        <rFont val="Arial Narrow"/>
        <family val="2"/>
        <charset val="204"/>
      </rPr>
      <t>ежемесячным взносам на капитальный ремонт</t>
    </r>
    <r>
      <rPr>
        <sz val="12"/>
        <color theme="1"/>
        <rFont val="Arial Narrow"/>
        <family val="2"/>
        <charset val="204"/>
      </rPr>
      <t xml:space="preserve"> общего имущества в многоквартирных домах </t>
    </r>
  </si>
  <si>
    <r>
      <rPr>
        <b/>
        <sz val="12"/>
        <color theme="1"/>
        <rFont val="Arial Narrow"/>
        <family val="2"/>
        <charset val="204"/>
      </rPr>
      <t>УКС АЭМР</t>
    </r>
    <r>
      <rPr>
        <sz val="12"/>
        <color theme="1"/>
        <rFont val="Arial Narrow"/>
        <family val="2"/>
        <charset val="204"/>
      </rPr>
      <t xml:space="preserve"> на реализацию проекта, основанного на местных инициативах за счет безвозмездных поступлений от физических лиц</t>
    </r>
  </si>
  <si>
    <t>Решение ЭГСД от 25.03.2020 г. №157/33-02</t>
  </si>
  <si>
    <t>на погашение кредиторской задолженности по ремонту асфальтобетонного покрытия и благоустройству дворовых территорий расположенных по адресу: г.Энгельс-1, д.51,65,75</t>
  </si>
  <si>
    <t>Увеличиваются бюджетные ассигнования комитету ЖКХ, ТЭК, ТиС администрации ЭМР  на оплату исполнительных листов (пени, госпошлина);</t>
  </si>
  <si>
    <t>на погашение кредиторской задолженности по ремонту зданий МБУ ДК «Искра» и МБУ ДК «Мелиоратор»</t>
  </si>
  <si>
    <t>Увеличиваются бюджетные ассигнования управлению культуры АЭМР на оборудование помещения в МБУ «ДК Ударник» п. Новое Осокорье (техобслуживание кнопки тревожной сигнализации, огнезащитная обработка деревянных конструкций, приобретение столов, стульев);</t>
  </si>
  <si>
    <r>
      <t xml:space="preserve">на выполнение работ по ремонту асфальтобетонного покрытия дворовых территорий </t>
    </r>
    <r>
      <rPr>
        <b/>
        <sz val="12"/>
        <color theme="1"/>
        <rFont val="Arial Narrow"/>
        <family val="2"/>
        <charset val="204"/>
      </rPr>
      <t>в т.ч. На погашение кред.задолж.</t>
    </r>
  </si>
  <si>
    <r>
      <t xml:space="preserve">на оплату </t>
    </r>
    <r>
      <rPr>
        <b/>
        <sz val="12"/>
        <color theme="1"/>
        <rFont val="Arial Narrow"/>
        <family val="2"/>
        <charset val="204"/>
      </rPr>
      <t>кред.задолженности</t>
    </r>
    <r>
      <rPr>
        <sz val="12"/>
        <color theme="1"/>
        <rFont val="Arial Narrow"/>
        <family val="2"/>
        <charset val="204"/>
      </rPr>
      <t xml:space="preserve"> по ремонту зданий МБУ ДК «Искра», МБУ ДК «Мелиоратор» </t>
    </r>
  </si>
  <si>
    <t>на оборудование помещения для избир.участка в МБУ ДК "Ударник" п.Новое Осокорье (столы, стулья, огнезащ.обраб., обслуж.тревож.кнопки)</t>
  </si>
  <si>
    <t>Решение ЭГСД от 27.05.2020 г. №168/36-02</t>
  </si>
  <si>
    <t>Прочие доходы от оказания платных услуг (работ) получателями средств бюджетов городских поселений</t>
  </si>
  <si>
    <t>Другие общегосударственные вопросы</t>
  </si>
  <si>
    <t>Увеличиваются бюджетные ассигнования комитету финансов  администрации ЭМР  на предоставление иных межбюджетных трансфертов, передаваемых бюджету Энгельсского муниципального района для финансового обеспечения переданных полномочий по изъятию земельных участков в границах поселения для муниципальных нужд в соответствии с заключенным соглашением</t>
  </si>
  <si>
    <t>Увеличиваются бюджетные ассигнования комитету ЖКХ, ТЭК, ТиС администрации ЭМР  на приобретение спецтехники: КМУ Ломовоз КАМАЗ для МКУ «Городское хозяйство»</t>
  </si>
  <si>
    <t xml:space="preserve">Увеличиваются бюджетные ассигнования комитету финансов  администрации ЭМР  на предоставление иных межбюджетных трансфертов, передаваемых бюджету Энгельсского муниципального района для финансового обеспечения переданных полномочий по ликвидации последствий чрезвычайных ситуаций в границах муниципального образования город Энгельс в соответствии с заключенным соглашением </t>
  </si>
  <si>
    <r>
      <rPr>
        <b/>
        <sz val="12"/>
        <color theme="1"/>
        <rFont val="Arial Narrow"/>
        <family val="2"/>
        <charset val="204"/>
      </rPr>
      <t>комитету финансов администрации ЭМР на МБТ</t>
    </r>
    <r>
      <rPr>
        <sz val="12"/>
        <color theme="1"/>
        <rFont val="Arial Narrow"/>
        <family val="2"/>
        <charset val="204"/>
      </rPr>
      <t xml:space="preserve"> для финансового обеспечения переданных полномочий по изъятию земельных участков в границах поселения для муниципальных нужд в соответствии с заключенным соглашением</t>
    </r>
  </si>
  <si>
    <r>
      <t xml:space="preserve">на предоставление </t>
    </r>
    <r>
      <rPr>
        <b/>
        <sz val="12"/>
        <color theme="1"/>
        <rFont val="Arial Narrow"/>
        <family val="2"/>
        <charset val="204"/>
      </rPr>
      <t>МБТ</t>
    </r>
    <r>
      <rPr>
        <sz val="12"/>
        <color theme="1"/>
        <rFont val="Arial Narrow"/>
        <family val="2"/>
        <charset val="204"/>
      </rPr>
      <t xml:space="preserve"> по похоронному делу</t>
    </r>
  </si>
  <si>
    <r>
      <t xml:space="preserve">на предоставление </t>
    </r>
    <r>
      <rPr>
        <b/>
        <sz val="12"/>
        <color theme="1"/>
        <rFont val="Arial Narrow"/>
        <family val="2"/>
        <charset val="204"/>
      </rPr>
      <t>МБТ</t>
    </r>
    <r>
      <rPr>
        <sz val="12"/>
        <color theme="1"/>
        <rFont val="Arial Narrow"/>
        <family val="2"/>
        <charset val="204"/>
      </rPr>
      <t xml:space="preserve"> для финансового обеспечения переданных полномочий по ликвидации последствий чрезвычайных ситуаций в границах муниципального образования город Энгельс в соответствии с заключенным соглашением </t>
    </r>
  </si>
  <si>
    <t>Информация о последних изменениях бюджета муниципального образования город Энгельс на 2020 год</t>
  </si>
  <si>
    <t>Решение ЭГСД от 23.06.2020 г. №174/37-02</t>
  </si>
  <si>
    <t xml:space="preserve">Увеличиваются бюджетные ассигнования администрации ЭМР на оплату исполнительного листа </t>
  </si>
  <si>
    <t>Жилищное хозяйство</t>
  </si>
  <si>
    <t>Увеличиваются бюджетные ассигнования комитету финансов администрации ЭМР  на оплату исполнительного листа по коммунальным услугам за муниципальное имущество</t>
  </si>
  <si>
    <t xml:space="preserve">Увеличиваются бюджетные ассигнования комитету ЖКХ, ТЭК, ТиС  администрации ЭМР на оценку рыночной стоимости изымаемых у собственников   жилых помещений и земельных участков в многоквартирных домах, признанных аварийными и подлежащими сносу </t>
  </si>
  <si>
    <t xml:space="preserve">Увеличиваются бюджетные ассигнования управлению культуры администрации ЭМР на ремонт кровли в МБУ ДК «Искра» </t>
  </si>
  <si>
    <t xml:space="preserve">на установку кровельных ограждений МБУ ДК «Восход» </t>
  </si>
  <si>
    <t>Увеличиваются бюджетные ассигнования управлению по физической культуре, спорту, молодежной политики и туризму администрации ЭМР на монтажные работы системы пожарной сигнализации МБУ «Спортивно-технический центр»</t>
  </si>
  <si>
    <t>на ремонт кровли спортивного зала</t>
  </si>
  <si>
    <t xml:space="preserve">на ремонт бойлера на стадионе «Химик» </t>
  </si>
  <si>
    <t>комитету финансов администрации ЭМР  на оплату исполнительного листа по коммунальным услугам за муниципальное имущество</t>
  </si>
  <si>
    <t xml:space="preserve">комитету ЖКХ, ТЭК, ТиС  администрации ЭМР на оценку рыночной стоимости изымаемых у собственников   жилых помещений и земельных участков в многоквартирных домах, признанных аварийными и подлежащими сносу </t>
  </si>
  <si>
    <t xml:space="preserve">на ремонт кровли в МБУ ДК «Искра» </t>
  </si>
  <si>
    <t>Решение ЭГСД от 29.07.2020 г. №179/38-02</t>
  </si>
  <si>
    <t>Увеличиваются бюджетные ассигнования комитету по управлению имуществом администрации ЭМР на оплату исполнительного листа по возмещению процентов за изымаемое у собственников имущество</t>
  </si>
  <si>
    <t>Увеличиваются бюджетные ассигнования комитету ЖКХ, ТЭК, ТиС администрации ЭМР  на оплату кредиторской задолженности МКУ «Городское хозяйство» по содержанию автомобильных дорог (оплата налогов, материалов, запчастей)</t>
  </si>
  <si>
    <t xml:space="preserve">на оплату горюче-смазочных материалов для МКУ «Городское хозяйство» </t>
  </si>
  <si>
    <t>Увеличиваются бюджетные ассигнования управлению культуры администрации ЭМР на оплату кредиторской задолженности за техническое обслуживание нежилого помещения МБУ ДК «Мелиоратор»</t>
  </si>
  <si>
    <t>Увеличиваются бюджетные ассигнования комитету ЖКХ, ТЭК, ТиС администрации ЭМР на оплату кредиторской задолженности МКУ «Городское хозяйство» по озеленению и прочим мероприятиям по благоустройству общественных территорий (оплата налогов, материалов, запчастей)</t>
  </si>
  <si>
    <r>
      <t>расходы</t>
    </r>
    <r>
      <rPr>
        <b/>
        <sz val="12"/>
        <color theme="1"/>
        <rFont val="Arial Narrow"/>
        <family val="2"/>
        <charset val="204"/>
      </rPr>
      <t xml:space="preserve"> на достижение целевых показателей</t>
    </r>
    <r>
      <rPr>
        <sz val="12"/>
        <color theme="1"/>
        <rFont val="Arial Narrow"/>
        <family val="2"/>
        <charset val="204"/>
      </rPr>
      <t>, предусматривающих мероприятия по решению неотложных задач по приведению в нормативное состояние автомобильных дорог местного значения городских поселений области, за счет средств местного бюджета в рамках ВЦП «Дорожная деятельность, благоустройство и оказание ритуальных услуг на территории муниципального образования город Энгельс Энгельсского муниципального района Саратовской области на 2018 - 2022 годы»</t>
    </r>
  </si>
  <si>
    <t>перераспределяются бюджетные ассигнования с расходов предусмотренных на содержание автомобильных дорог общего пользования, озеленение и прочие мероприятия по благоустройству общественных территорий на расходы предусмотренные на достижение целевых показателей, предусматривающих мероприятия по решению неотложных задач по приведению в нормативное состояние автомобильных дорог местного значения городских поселений области, за счет средств местного бюджета в рамках ВЦП «Дорожная деятельность, благоустройство и оказание ритуальных услуг на территории муниципального образования город Энгельс Энгельсского муниципального района Саратовской области на 2018 - 2022 годы»</t>
  </si>
  <si>
    <t>Решение ЭГСД от 26.08.2020 г. №183/39-02</t>
  </si>
  <si>
    <t>Увеличиваются бюджетные ассигнования комитету ЖКХ, ТЭК, ТиС администрации ЭМР для заключения договора на погрузку и вывоз древесно-кустарниковой растительности</t>
  </si>
  <si>
    <t>Увеличиваются бюджетные ассигнования  МКУ «Городское хозяйство» на оплату коммунальных услуг</t>
  </si>
  <si>
    <t>на заключение договоров с Региональным оператором (талоны ТБО) в сумме 2 147,7 тыс. рублей и с АО «Управление отходами» (вывоз веток) в сумме  999,3 тыс. рублей;</t>
  </si>
  <si>
    <t>Увеличиваются бюджетные ассигнования  МКУ «Городское хозяйство» на оплату коммунальных услуг;</t>
  </si>
  <si>
    <t>на закупку материалов: асфальт в сумме 622,7 тыс. рублей, противогололедные материалы в сумме 11 150,6 тыс. рублей</t>
  </si>
  <si>
    <t xml:space="preserve">на оплату горюче-смазочных материалов </t>
  </si>
  <si>
    <t>и на приобретение средств пожаротушения (огнетушители, пожарные щиты)</t>
  </si>
  <si>
    <r>
      <rPr>
        <b/>
        <sz val="12"/>
        <color theme="1"/>
        <rFont val="Arial Narrow"/>
        <family val="2"/>
        <charset val="204"/>
      </rPr>
      <t xml:space="preserve">расходы на материалы </t>
    </r>
    <r>
      <rPr>
        <sz val="12"/>
        <color theme="1"/>
        <rFont val="Arial Narrow"/>
        <family val="2"/>
        <charset val="204"/>
      </rPr>
      <t>МКУ «Городское хозяйство» в рамках ВЦП «Дорожная деятельность, благоустройство и оказание ритуальных услуг на территории муниципального образования город Энгельс Энгельсского муниципального района Саратовской области на 2018 - 2023 годы»</t>
    </r>
  </si>
  <si>
    <r>
      <rPr>
        <b/>
        <sz val="12"/>
        <color theme="1"/>
        <rFont val="Arial Narrow"/>
        <family val="2"/>
        <charset val="204"/>
      </rPr>
      <t xml:space="preserve">расходы на ГСМ </t>
    </r>
    <r>
      <rPr>
        <sz val="12"/>
        <color theme="1"/>
        <rFont val="Arial Narrow"/>
        <family val="2"/>
        <charset val="204"/>
      </rPr>
      <t>МКУ «Городское хозяйство» в рамках ВЦП «Дорожная деятельность, благоустройство и оказание ритуальных услуг на территории муниципального образования город Энгельс Энгельсского муниципального района Саратовской области на 2018 - 2023 годы»</t>
    </r>
  </si>
  <si>
    <r>
      <rPr>
        <b/>
        <sz val="12"/>
        <color theme="1"/>
        <rFont val="Arial Narrow"/>
        <family val="2"/>
        <charset val="204"/>
      </rPr>
      <t xml:space="preserve">оплата коммунальных услуг </t>
    </r>
    <r>
      <rPr>
        <sz val="12"/>
        <color theme="1"/>
        <rFont val="Arial Narrow"/>
        <family val="2"/>
        <charset val="204"/>
      </rPr>
      <t>МКУ «Городское хозяйство» в рамках ВЦП «Дорожная деятельность, благоустройство и оказание ритуальных услуг на территории муниципального образования город Энгельс Энгельсского муниципального района Саратовской области на 2018 - 2023 годы»</t>
    </r>
  </si>
  <si>
    <r>
      <rPr>
        <b/>
        <sz val="12"/>
        <color theme="1"/>
        <rFont val="Arial Narrow"/>
        <family val="2"/>
        <charset val="204"/>
      </rPr>
      <t xml:space="preserve">расходы на вывоз веток, талоны ТБО </t>
    </r>
    <r>
      <rPr>
        <sz val="12"/>
        <color theme="1"/>
        <rFont val="Arial Narrow"/>
        <family val="2"/>
        <charset val="204"/>
      </rPr>
      <t>МКУ «Городское хозяйство» в рамках ВЦП «Дорожная деятельность, благоустройство и оказание ритуальных услуг на территории муниципального образования город Энгельс Энгельсского муниципального района Саратовской области на 2018 - 2023 годы»</t>
    </r>
  </si>
  <si>
    <r>
      <t xml:space="preserve">расходы на погашение кредиторской задолженности прошлых лет </t>
    </r>
    <r>
      <rPr>
        <b/>
        <sz val="12"/>
        <color theme="1"/>
        <rFont val="Arial Narrow"/>
        <family val="2"/>
        <charset val="204"/>
      </rPr>
      <t>МКУ "Городское хозяйство"</t>
    </r>
  </si>
  <si>
    <t>комитету ЖКХ, ТЭК, ТиС АЭМР на расходы на погрузку и вывоз древесно-кустарниковой растительности</t>
  </si>
  <si>
    <t>на монтажные работы системы пожарной сигнализации МБУ «Спортивно-технический центр»</t>
  </si>
  <si>
    <t>на оплату мероприятий по антитеррористической защищенности (приобретение арочного металлодетектора и установка видеонаблюдения) в МБУ "СТЦ"</t>
  </si>
  <si>
    <t>на приобретение средств пожаротушения (огнетушители, пожарные щиты) в МБУ "СТЦ"</t>
  </si>
  <si>
    <r>
      <rPr>
        <b/>
        <sz val="12"/>
        <color theme="1"/>
        <rFont val="Arial Narrow"/>
        <family val="2"/>
        <charset val="204"/>
      </rPr>
      <t>расходы</t>
    </r>
    <r>
      <rPr>
        <sz val="12"/>
        <color theme="1"/>
        <rFont val="Arial Narrow"/>
        <family val="2"/>
        <charset val="204"/>
      </rPr>
      <t xml:space="preserve"> на содержание автомобильных дорог общего пользования, </t>
    </r>
    <r>
      <rPr>
        <b/>
        <sz val="12"/>
        <color theme="1"/>
        <rFont val="Arial Narrow"/>
        <family val="2"/>
        <charset val="204"/>
      </rPr>
      <t>озеленение и прочие мероприятия по благоустройству общественных территорий</t>
    </r>
    <r>
      <rPr>
        <sz val="12"/>
        <color theme="1"/>
        <rFont val="Arial Narrow"/>
        <family val="2"/>
        <charset val="204"/>
      </rPr>
      <t xml:space="preserve"> в рамках ВЦП «Дорожная деятельность, благоустройство и оказание ритуальных услуг на территории муниципального образования город Энгельс Энгельсского муниципального района Саратовской области на 2018 - 2023 годы»</t>
    </r>
  </si>
  <si>
    <t>Дорожное хозяйство</t>
  </si>
  <si>
    <t xml:space="preserve">расходы на обеспечение деятельности муниципальных бюджетных и автономных учреждений </t>
  </si>
  <si>
    <t>Функционирование высшего должностного лица субъекта Российской Федерации и муниципального образования</t>
  </si>
  <si>
    <t>Увеличиваются бюджетные ассигнования управлению по физической культуре, спорту, молодежной политики и туризму  администрации ЭМР на оплату мероприятий по антитеррористической защищенности (приобретение арочного металлодетектора и установка видеонаблюдения) в МБУ "СТЦ"</t>
  </si>
  <si>
    <t>Решение ЭГСД от 30.09.2020 г. №186/40-02</t>
  </si>
  <si>
    <t xml:space="preserve">Увеличиваются бюджетные ассигнования администрации ЭМР на оплату исполнительного листа по проведению судебной экспертизы </t>
  </si>
  <si>
    <t>Увеличиваются бюджетные ассигнования  МКУ «Городское хозяйство» на заключение договоров с Региональным оператором (талоны ТБО) в сумме 2 398,7 тыс. рублей,на ремонт и закупку запчастей для спецтехники  (подготовка к зиме) в сумме 2 000,0 тыс. рублей</t>
  </si>
  <si>
    <t>Увеличиваются бюджетные ассигнования комитету ЖКХ, ТЭК, ТиС администрации ЭМР на осуществление возврата в областной бюджет необоснованно завышенной стоимости по заключенным муниципальным контрактам в 2017 году, выявленной при проверке Счетной палаты Саратовской области в 2019 году</t>
  </si>
  <si>
    <t xml:space="preserve">Увеличиваются бюджетные ассигнования комитету ЖКХ, ТЭК, ТиС администрации ЭМР на оплату расходов по установке детских игровых площадок в парке «Патриот» и МОУ СОШ №42 </t>
  </si>
  <si>
    <t>комитету ЖКХ, ТЭК, ТиС администрации ЭМР на осуществление возврата в областной бюджет необоснованно завышенной стоимости по заключенным муниципальным контрактам в 2017 году, выявленной при проверке Счетной палаты Саратовской области в 2019 году</t>
  </si>
  <si>
    <r>
      <t xml:space="preserve">на устройство </t>
    </r>
    <r>
      <rPr>
        <b/>
        <sz val="12"/>
        <color theme="1"/>
        <rFont val="Arial Narrow"/>
        <family val="2"/>
        <charset val="204"/>
      </rPr>
      <t>детских игровых площадок</t>
    </r>
    <r>
      <rPr>
        <sz val="12"/>
        <color theme="1"/>
        <rFont val="Arial Narrow"/>
        <family val="2"/>
        <charset val="204"/>
      </rPr>
      <t xml:space="preserve"> на придомовых территориях многоквартирных домов </t>
    </r>
  </si>
  <si>
    <t>Решение ЭГСД от 28.10.2020 г. №198/41-02</t>
  </si>
  <si>
    <t>Увеличиваются бюджетные ассигнования комитету финансов АЭМР на предоставление иных межбюджетных трансфертов, передаваемых бюджету Энгельсского муниципального района для финансового обеспечения переданных полномочий по изъятию земельных участков в границах поселения для муниципальных нужд в соответствии с заключенным соглашением</t>
  </si>
  <si>
    <t xml:space="preserve">Увеличиваются бюджетные ассигнования управлению социальных субсидий АЭМР на предоставление доплаты к трудовой пенсии лицам, замещавшим должности муниципальной службы в органах местного самоуправления муниципального образования город Энгельс </t>
  </si>
  <si>
    <t xml:space="preserve">на расходы МКУ «Городское хозяйство» на приобретение посадочного материала для центральных клумб города </t>
  </si>
  <si>
    <t>Увеличиваются бюджетные ассигнования управлению по физической культуре, спорту, молодежной политики и туризму АЭМР на ремонт кровли подтрибунных помещений на стадионе «Химик» в МБУ «Спортивно-технический центр».</t>
  </si>
  <si>
    <t xml:space="preserve">Увеличиваются бюджетные ассигнования  МКУ «Городское хозяйство» на оплату расходов по заработной плате с начислениями в связи с увеличением численности на 100 ед. (с 01.08.2020 г.) и на оплату исполнительных листов </t>
  </si>
  <si>
    <t xml:space="preserve">Увеличиваются бюджетные ассигнования комитету ЖКХ, ТЭК, ТиС администрации ЭМР на оценку рыночной стоимости изымаемых у собственников   жилых помещений и земельных участков в многоквартирных домах, признанных аварийными и подлежащими сносу и расположенных на изымаемых земельных участках, на основании заключенного договора от 28.05.2019 года о развитии застроенной территории муниципального образования город Энгельс Энгельсского муниципального района Саратовской области с местоположением: Саратовская область, г. Энгельс, район ул. Тургенева </t>
  </si>
  <si>
    <t>Увеличиваются бюджетные ассигнования комитету ЖКХ, ТЭК, ТиС администрации ЭМР на выполнение проектных и изыскательских работ по объекту «Полигон ТБО в г. Энгельсе»</t>
  </si>
  <si>
    <t>расходы на погашение кредиторской задолженности прошлых лет, в т.ч по и/л</t>
  </si>
  <si>
    <r>
      <rPr>
        <b/>
        <sz val="12"/>
        <color theme="1"/>
        <rFont val="Arial Narrow"/>
        <family val="2"/>
        <charset val="204"/>
      </rPr>
      <t xml:space="preserve">расходы на содержание (з/пл) </t>
    </r>
    <r>
      <rPr>
        <sz val="12"/>
        <color theme="1"/>
        <rFont val="Arial Narrow"/>
        <family val="2"/>
        <charset val="204"/>
      </rPr>
      <t>МКУ «Городское хозяйство» в рамках ВЦП «Дорожная деятельность, благоустройство и оказание ритуальных услуг на территории муниципального образования город Энгельс Энгельсского муниципального района Саратовской области на 2018 - 2023 годы»</t>
    </r>
  </si>
  <si>
    <r>
      <t>на выполнение проектных и изыскательских работ по объекту «</t>
    </r>
    <r>
      <rPr>
        <b/>
        <sz val="12"/>
        <color theme="1"/>
        <rFont val="Arial Narrow"/>
        <family val="2"/>
        <charset val="204"/>
      </rPr>
      <t>Полигон ТБО</t>
    </r>
    <r>
      <rPr>
        <sz val="12"/>
        <color theme="1"/>
        <rFont val="Arial Narrow"/>
        <family val="2"/>
        <charset val="204"/>
      </rPr>
      <t xml:space="preserve"> в г. Энгельсе»</t>
    </r>
  </si>
  <si>
    <t>на ремонт кровли подтрибунных помещений на стадионе «Химик» в МБУ «СТЦ»</t>
  </si>
  <si>
    <t>Увеличиваются бюджетные ассигнования  МКУ «Городское хозяйство» на оплату расходов по заработной плате с начислениями в связи с увеличением численности на 100 ед. (с 01.08.2020 г.)</t>
  </si>
  <si>
    <r>
      <t>расходы на содержание</t>
    </r>
    <r>
      <rPr>
        <b/>
        <sz val="12"/>
        <color theme="1"/>
        <rFont val="Arial Narrow"/>
        <family val="2"/>
        <charset val="204"/>
      </rPr>
      <t xml:space="preserve"> (з/пл) </t>
    </r>
    <r>
      <rPr>
        <sz val="12"/>
        <color theme="1"/>
        <rFont val="Arial Narrow"/>
        <family val="2"/>
        <charset val="204"/>
      </rPr>
      <t>МКУ «Городское хозяйство» в рамках ВЦП «Дорожная деятельность, благоустройство и оказание ритуальных услуг на территории муниципального образования город Энгельс Энгельсского муниципального района Саратовской области на 2018 - 2023 годы»</t>
    </r>
  </si>
  <si>
    <t>Решение ЭГСД от 25.11.2020 г. №202/42-02</t>
  </si>
  <si>
    <t>Прочие поступления от использования имущества</t>
  </si>
  <si>
    <t xml:space="preserve">Увеличиваются бюджетные ассигнования комитету ЖКХ, ТЭК, ТиС администрации ЭМР на выполнение работ по капитальному ремонту и ремонту жилых помещений, являющихся специализированным жилищным фондом </t>
  </si>
  <si>
    <t xml:space="preserve">Увеличиваются бюджетные ассигнования  МКП «Энгельсгорсвет» на расходы по приобретению новогодней атрибутики </t>
  </si>
  <si>
    <t>По состоянию на 19.11.2020 года исполнение годового плана (6 877,5 тыс. рублей) составило 110,4%.</t>
  </si>
  <si>
    <r>
      <t xml:space="preserve">комитету ЖКХ, ТЭК, ТиС администрации ЭМР на выполнение работ по </t>
    </r>
    <r>
      <rPr>
        <b/>
        <sz val="12"/>
        <color theme="1"/>
        <rFont val="Arial Narrow"/>
        <family val="2"/>
        <charset val="204"/>
      </rPr>
      <t>капитальному ремонту и ремонту жилых помещений</t>
    </r>
    <r>
      <rPr>
        <sz val="12"/>
        <color theme="1"/>
        <rFont val="Arial Narrow"/>
        <family val="2"/>
        <charset val="204"/>
      </rPr>
      <t xml:space="preserve">, являющихся специализированным жилищным фондом </t>
    </r>
  </si>
  <si>
    <r>
      <rPr>
        <b/>
        <sz val="12"/>
        <color theme="1"/>
        <rFont val="Arial Narrow"/>
        <family val="2"/>
        <charset val="204"/>
      </rPr>
      <t xml:space="preserve">МКП «Энгельсгорсвет» </t>
    </r>
    <r>
      <rPr>
        <sz val="12"/>
        <color theme="1"/>
        <rFont val="Arial Narrow"/>
        <family val="2"/>
        <charset val="204"/>
      </rPr>
      <t xml:space="preserve">на расходы по приобретению новогодней атрибутики </t>
    </r>
  </si>
  <si>
    <t>Решение ЭГСД от 23.12.2020 г. №208/43-02</t>
  </si>
  <si>
    <t xml:space="preserve">на оплату исполнительных листов за поставку спец. техники в МКУ «Городское хозяйство» (кредиторская задолженность 2019 года) </t>
  </si>
  <si>
    <t>Увеличиваются бюджетные ассигнования комитету по управлению имуществом администрации ЭМР на оплату исполнительного листа (госпошлина, проценты за пользование чужими средствами)</t>
  </si>
  <si>
    <t>Перераспределяются бюджетные ассигнования комитету ЖКХ, ТЭК, ТиС администрации ЭМР с расходов предусмотренных на мероприятия в области лесного хозяйства на расходы по оценке рыночной стоимости изымаемых у собственников   жилых помещений и земельных участков в многоквартирных домах, признанных аварийными и подлежащими сносу и расположенных на изымаемых земельных участках, на основании заключенного договора от 28.05.2019 года о развитии застроенной территории муниципального образования город Энгельс Энгельсского муниципального района Саратовской области с местоположением: Саратовская область, г. Энгельс, район ул. Тургенева</t>
  </si>
  <si>
    <t>Увеличиваются  бюджетные ассигнования комитету ЖКХ, ТЭК, ТиС администрации ЭМРна возмещение недополученных доходов в связи с применением регулируемых тарифов на пассажирские перевозки, осуществляемые городским наземным электрическим транспортом  (на оплату электроэнергии МУП «Энгельсэлектротранс»)</t>
  </si>
  <si>
    <t>Увеличиваются бюджетные ассигнования управлению культуры администрации ЭМР на оплату услуг энергоснабжения и повышения энергетической эффективности использования энергетических ресурсов системы теплоснабжения в МБУ «ДК «Покровский»</t>
  </si>
  <si>
    <t xml:space="preserve">на штукатурные работы в МБУ «ДК «Покровский» </t>
  </si>
  <si>
    <t>на ремонт фасада здания в МБУ «ДК «Мелиоратор» (усиление аварийного участка кирпичного простенка наружной стены)</t>
  </si>
  <si>
    <r>
      <rPr>
        <b/>
        <sz val="12"/>
        <color theme="1"/>
        <rFont val="Arial Narrow"/>
        <family val="2"/>
        <charset val="204"/>
      </rPr>
      <t>комитету по управлению имуществом АЭМР</t>
    </r>
    <r>
      <rPr>
        <sz val="12"/>
        <color theme="1"/>
        <rFont val="Arial Narrow"/>
        <family val="2"/>
        <charset val="204"/>
      </rPr>
      <t xml:space="preserve"> на оплату исполнительного листа по выплате возмещения  и % за изымаемое у собственника имущества (ООО "БИС-ПЛЮС"), за пользование чужими средствами (ИП Джуликян)</t>
    </r>
  </si>
  <si>
    <t>приобретение спецтехники, в т.ч. Кред.задолж.по и/л</t>
  </si>
  <si>
    <t>ремонтные работы</t>
  </si>
  <si>
    <t>энергосервисный контракт МБУ ДК "Покровский"</t>
  </si>
  <si>
    <t>Решение ЭГСД от 28.12.2020 г. №217/44-02</t>
  </si>
  <si>
    <t>Доходы, получаемые в виде арендной платы за земельные участки</t>
  </si>
  <si>
    <t>Доходы от сдачи в аренду имущества</t>
  </si>
  <si>
    <t>Прочие доходы  от компенсации затрат бюджетов городских поселений</t>
  </si>
  <si>
    <t>Доходы от реализации имущества</t>
  </si>
  <si>
    <t>Доходы от продажи земельных участков, государственная собственность на которые не разграничена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</si>
  <si>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</si>
  <si>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</si>
  <si>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Прочие неналоговые доходы бюджетов городских поселений</t>
  </si>
  <si>
    <t>Поправки подготовлены с учетом оперативных данных исполнения бюджета за 12 месяцев 2020 года</t>
  </si>
  <si>
    <t>01</t>
  </si>
  <si>
    <t>04</t>
  </si>
  <si>
    <t>05</t>
  </si>
  <si>
    <t>07</t>
  </si>
  <si>
    <t>08</t>
  </si>
  <si>
    <t>11</t>
  </si>
  <si>
    <t>13</t>
  </si>
  <si>
    <t>Общегосударственные вопросы</t>
  </si>
  <si>
    <t>Национальная экономика</t>
  </si>
  <si>
    <t>Жилищно-коммунальное хозяйство</t>
  </si>
  <si>
    <t xml:space="preserve">Образование 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</si>
  <si>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</si>
  <si>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</si>
  <si>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</si>
  <si>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r>
      <t xml:space="preserve">комитету по управлению имуществом АЭМР </t>
    </r>
    <r>
      <rPr>
        <sz val="12"/>
        <color theme="1"/>
        <rFont val="Arial Narrow"/>
        <family val="2"/>
        <charset val="204"/>
      </rPr>
      <t xml:space="preserve">оценки рыночной стоимости </t>
    </r>
  </si>
  <si>
    <r>
      <rPr>
        <b/>
        <sz val="12"/>
        <color theme="1"/>
        <rFont val="Arial Narrow"/>
        <family val="2"/>
        <charset val="204"/>
      </rPr>
      <t>комитету по управлению имуществом АЭМР</t>
    </r>
    <r>
      <rPr>
        <sz val="12"/>
        <color theme="1"/>
        <rFont val="Arial Narrow"/>
        <family val="2"/>
        <charset val="204"/>
      </rPr>
      <t xml:space="preserve"> Оплата взносов на капитальный ремонт общего имущества в многоквартирных домах за нежилые помещения</t>
    </r>
  </si>
  <si>
    <t>расходы на реализацию программ формирования современной городской среды, за счет средств местного бюджета</t>
  </si>
  <si>
    <r>
      <rPr>
        <b/>
        <sz val="12"/>
        <color theme="1"/>
        <rFont val="Arial Narrow"/>
        <family val="2"/>
        <charset val="204"/>
      </rPr>
      <t>МКП «Энгельсгорсвет»</t>
    </r>
    <r>
      <rPr>
        <sz val="12"/>
        <color theme="1"/>
        <rFont val="Arial Narrow"/>
        <family val="2"/>
        <charset val="204"/>
      </rPr>
      <t xml:space="preserve"> текущим и капитальным ремонтом оборудования и сетей уличного освещения </t>
    </r>
  </si>
  <si>
    <r>
      <rPr>
        <b/>
        <sz val="12"/>
        <color theme="1"/>
        <rFont val="Arial Narrow"/>
        <family val="2"/>
        <charset val="204"/>
      </rPr>
      <t>МКП «Энгельсгорсвет»</t>
    </r>
    <r>
      <rPr>
        <sz val="12"/>
        <color theme="1"/>
        <rFont val="Arial Narrow"/>
        <family val="2"/>
        <charset val="204"/>
      </rPr>
      <t xml:space="preserve"> затрат по оплате электроэнергии, потребляемой сетями  уличного освещения</t>
    </r>
  </si>
  <si>
    <t xml:space="preserve">содержанию мест захоронений и благоустройству территорий кладбищ </t>
  </si>
  <si>
    <t>управлению по физической культуре, спорту, молодежной политике и туризму АЭМР Обеспечение первичных мер пожарной безопасности</t>
  </si>
  <si>
    <t>Организация работы с молодежью (з/пл несовершеннолетним)</t>
  </si>
  <si>
    <t xml:space="preserve">Организация и проведение мероприятий </t>
  </si>
  <si>
    <t>Обеспечение первичных мер пожарной безопасности</t>
  </si>
  <si>
    <t>Организация и проведение физкультурно-оздоровительных и спортивно-массовых мероприятий</t>
  </si>
  <si>
    <r>
      <rPr>
        <b/>
        <sz val="12"/>
        <color theme="1"/>
        <rFont val="Arial Narrow"/>
        <family val="2"/>
        <charset val="204"/>
      </rPr>
      <t>УКС АЭМР</t>
    </r>
    <r>
      <rPr>
        <sz val="12"/>
        <color theme="1"/>
        <rFont val="Arial Narrow"/>
        <family val="2"/>
        <charset val="204"/>
      </rPr>
      <t xml:space="preserve"> на погаш.кредитор.задолж. По проект.документ. проекта, основанного на местных инициативах за счет средств местного бюджета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</si>
</sst>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u/>
      <sz val="11"/>
      <color theme="10"/>
      <name val="Calibri"/>
      <family val="2"/>
      <charset val="204"/>
    </font>
    <font>
      <b/>
      <i/>
      <sz val="8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i/>
      <sz val="8"/>
      <color theme="3" tint="0.39997558519241921"/>
      <name val="Arial Narrow"/>
      <family val="2"/>
      <charset val="204"/>
    </font>
    <font>
      <sz val="8"/>
      <color rgb="FF000000"/>
      <name val="Arial Narrow"/>
      <family val="2"/>
      <charset val="204"/>
    </font>
    <font>
      <u/>
      <sz val="8"/>
      <color theme="10"/>
      <name val="Arial Narrow"/>
      <family val="2"/>
      <charset val="204"/>
    </font>
    <font>
      <u/>
      <sz val="8"/>
      <color theme="10"/>
      <name val="Calibri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1"/>
      <color rgb="FFFF0000"/>
      <name val="Calibri"/>
      <family val="2"/>
      <charset val="204"/>
      <scheme val="minor"/>
    </font>
    <font>
      <sz val="8"/>
      <name val="Arial Narrow"/>
      <family val="2"/>
      <charset val="204"/>
    </font>
    <font>
      <u/>
      <sz val="10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0" fontId="5" fillId="0" borderId="0" xfId="0" applyFont="1"/>
    <xf numFmtId="0" fontId="7" fillId="3" borderId="4" xfId="0" applyFont="1" applyFill="1" applyBorder="1" applyAlignment="1"/>
    <xf numFmtId="0" fontId="7" fillId="3" borderId="5" xfId="0" applyFont="1" applyFill="1" applyBorder="1" applyAlignment="1"/>
    <xf numFmtId="0" fontId="5" fillId="0" borderId="1" xfId="0" applyFont="1" applyFill="1" applyBorder="1" applyAlignment="1"/>
    <xf numFmtId="164" fontId="5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/>
    </xf>
    <xf numFmtId="164" fontId="6" fillId="3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/>
    <xf numFmtId="0" fontId="7" fillId="3" borderId="6" xfId="0" applyFont="1" applyFill="1" applyBorder="1" applyAlignment="1"/>
    <xf numFmtId="0" fontId="5" fillId="0" borderId="2" xfId="0" applyFont="1" applyBorder="1" applyAlignment="1">
      <alignment vertical="center" wrapText="1"/>
    </xf>
    <xf numFmtId="0" fontId="1" fillId="0" borderId="0" xfId="0" applyFont="1" applyFill="1"/>
    <xf numFmtId="0" fontId="8" fillId="0" borderId="1" xfId="0" applyFont="1" applyBorder="1"/>
    <xf numFmtId="164" fontId="8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wrapText="1"/>
    </xf>
    <xf numFmtId="49" fontId="11" fillId="0" borderId="0" xfId="0" applyNumberFormat="1" applyFont="1"/>
    <xf numFmtId="49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164" fontId="12" fillId="2" borderId="0" xfId="0" applyNumberFormat="1" applyFont="1" applyFill="1" applyAlignment="1">
      <alignment horizontal="center" vertical="center"/>
    </xf>
    <xf numFmtId="0" fontId="12" fillId="2" borderId="0" xfId="0" applyFont="1" applyFill="1"/>
    <xf numFmtId="0" fontId="11" fillId="3" borderId="0" xfId="0" applyFont="1" applyFill="1"/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wrapText="1"/>
    </xf>
    <xf numFmtId="49" fontId="12" fillId="2" borderId="1" xfId="0" applyNumberFormat="1" applyFont="1" applyFill="1" applyBorder="1" applyAlignment="1">
      <alignment horizontal="center" wrapText="1"/>
    </xf>
    <xf numFmtId="164" fontId="12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center" wrapText="1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Alignment="1">
      <alignment horizontal="center" vertical="center"/>
    </xf>
    <xf numFmtId="0" fontId="11" fillId="0" borderId="0" xfId="0" applyFont="1" applyFill="1"/>
    <xf numFmtId="0" fontId="12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1" xfId="0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top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9" fontId="10" fillId="3" borderId="4" xfId="1" applyNumberFormat="1" applyFont="1" applyFill="1" applyBorder="1" applyAlignment="1" applyProtection="1"/>
    <xf numFmtId="49" fontId="9" fillId="3" borderId="5" xfId="1" applyNumberFormat="1" applyFont="1" applyFill="1" applyBorder="1" applyAlignment="1" applyProtection="1"/>
    <xf numFmtId="49" fontId="9" fillId="3" borderId="6" xfId="1" applyNumberFormat="1" applyFont="1" applyFill="1" applyBorder="1" applyAlignment="1" applyProtection="1"/>
    <xf numFmtId="0" fontId="8" fillId="0" borderId="1" xfId="0" applyFont="1" applyBorder="1" applyAlignment="1">
      <alignment vertical="center" wrapText="1"/>
    </xf>
    <xf numFmtId="0" fontId="1" fillId="0" borderId="0" xfId="0" applyFont="1"/>
    <xf numFmtId="0" fontId="8" fillId="0" borderId="1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" fillId="0" borderId="0" xfId="0" applyFont="1" applyFill="1"/>
    <xf numFmtId="0" fontId="12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wrapText="1"/>
    </xf>
    <xf numFmtId="164" fontId="15" fillId="0" borderId="3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49" fontId="16" fillId="3" borderId="4" xfId="1" applyNumberFormat="1" applyFont="1" applyFill="1" applyBorder="1" applyAlignment="1" applyProtection="1"/>
    <xf numFmtId="0" fontId="12" fillId="3" borderId="1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49" fontId="3" fillId="3" borderId="4" xfId="1" applyNumberFormat="1" applyFill="1" applyBorder="1" applyAlignment="1" applyProtection="1"/>
    <xf numFmtId="0" fontId="12" fillId="3" borderId="1" xfId="0" applyFont="1" applyFill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15" fillId="0" borderId="1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15" fillId="0" borderId="2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164" fontId="15" fillId="0" borderId="7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15" fillId="0" borderId="7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0" borderId="1" xfId="0" applyFont="1" applyBorder="1" applyAlignment="1">
      <alignment vertical="top" wrapText="1"/>
    </xf>
    <xf numFmtId="0" fontId="15" fillId="0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8"/>
  <sheetViews>
    <sheetView zoomScale="85" zoomScaleNormal="85" workbookViewId="0">
      <pane xSplit="3" ySplit="3" topLeftCell="N52" activePane="bottomRight" state="frozen"/>
      <selection pane="topRight" activeCell="D1" sqref="D1"/>
      <selection pane="bottomLeft" activeCell="A4" sqref="A4"/>
      <selection pane="bottomRight" activeCell="A57" sqref="A57"/>
    </sheetView>
  </sheetViews>
  <sheetFormatPr defaultRowHeight="15.75" x14ac:dyDescent="0.25"/>
  <cols>
    <col min="1" max="1" width="84.85546875" style="27" customWidth="1"/>
    <col min="2" max="2" width="17.7109375" style="27" customWidth="1"/>
    <col min="3" max="3" width="9.85546875" style="27" customWidth="1"/>
    <col min="4" max="4" width="15.140625" style="27" customWidth="1"/>
    <col min="5" max="6" width="15.7109375" style="27" customWidth="1"/>
    <col min="7" max="7" width="16.5703125" style="27" customWidth="1"/>
    <col min="8" max="8" width="16" style="27" customWidth="1"/>
    <col min="9" max="9" width="15.140625" style="27" customWidth="1"/>
    <col min="10" max="10" width="17" style="27" customWidth="1"/>
    <col min="11" max="11" width="15.7109375" style="27" customWidth="1"/>
    <col min="12" max="12" width="15.42578125" style="27" customWidth="1"/>
    <col min="13" max="13" width="16.28515625" style="27" customWidth="1"/>
    <col min="14" max="14" width="15" style="27" customWidth="1"/>
    <col min="15" max="15" width="18.140625" style="27" customWidth="1"/>
    <col min="16" max="16384" width="9.140625" style="27"/>
  </cols>
  <sheetData>
    <row r="1" spans="1:16" ht="20.25" x14ac:dyDescent="0.3">
      <c r="A1" s="150" t="s">
        <v>91</v>
      </c>
      <c r="B1" s="150"/>
      <c r="C1" s="150"/>
      <c r="D1" s="150"/>
      <c r="E1" s="150"/>
      <c r="F1" s="150"/>
      <c r="G1" s="150"/>
      <c r="H1" s="150"/>
      <c r="I1" s="150"/>
      <c r="J1" s="47"/>
      <c r="K1" s="57"/>
      <c r="L1" s="62"/>
      <c r="M1" s="64"/>
      <c r="N1" s="82"/>
    </row>
    <row r="3" spans="1:16" s="37" customFormat="1" ht="47.25" x14ac:dyDescent="0.25">
      <c r="A3" s="56" t="s">
        <v>1</v>
      </c>
      <c r="B3" s="151" t="s">
        <v>0</v>
      </c>
      <c r="C3" s="151"/>
      <c r="D3" s="81" t="s">
        <v>94</v>
      </c>
      <c r="E3" s="94" t="s">
        <v>116</v>
      </c>
      <c r="F3" s="98" t="s">
        <v>124</v>
      </c>
      <c r="G3" s="105" t="s">
        <v>134</v>
      </c>
      <c r="H3" s="110" t="s">
        <v>147</v>
      </c>
      <c r="I3" s="113" t="s">
        <v>155</v>
      </c>
      <c r="J3" s="115" t="s">
        <v>177</v>
      </c>
      <c r="K3" s="119" t="s">
        <v>184</v>
      </c>
      <c r="L3" s="127" t="s">
        <v>198</v>
      </c>
      <c r="M3" s="136" t="s">
        <v>205</v>
      </c>
      <c r="N3" s="141" t="s">
        <v>217</v>
      </c>
      <c r="O3" s="81" t="s">
        <v>47</v>
      </c>
    </row>
    <row r="4" spans="1:16" s="36" customFormat="1" x14ac:dyDescent="0.25">
      <c r="A4" s="38" t="s">
        <v>34</v>
      </c>
      <c r="B4" s="39"/>
      <c r="C4" s="40"/>
      <c r="D4" s="41">
        <f>SUM(D5:D19)</f>
        <v>8301.6</v>
      </c>
      <c r="E4" s="41">
        <f>SUM(E5:E19)</f>
        <v>2612</v>
      </c>
      <c r="F4" s="41">
        <f>SUM(F5:F19)</f>
        <v>10226</v>
      </c>
      <c r="G4" s="41">
        <f>SUM(G5:G19)</f>
        <v>2909.2</v>
      </c>
      <c r="H4" s="41">
        <f>SUM(H5:H19)</f>
        <v>12380.7</v>
      </c>
      <c r="I4" s="41">
        <f>SUM(I5:I19)</f>
        <v>25635.7</v>
      </c>
      <c r="J4" s="41">
        <f>SUM(J5:J19)</f>
        <v>5255</v>
      </c>
      <c r="K4" s="41">
        <f>SUM(K5:K19)</f>
        <v>20524.8</v>
      </c>
      <c r="L4" s="41">
        <f>SUM(L5:L19)</f>
        <v>1840.5</v>
      </c>
      <c r="M4" s="41">
        <f>SUM(M5:M19)</f>
        <v>19522.8</v>
      </c>
      <c r="N4" s="41">
        <f>SUM(N5:N19)</f>
        <v>-52591.3</v>
      </c>
      <c r="O4" s="41">
        <f>SUM(O5:O19)</f>
        <v>56617.000000000007</v>
      </c>
      <c r="P4" s="35"/>
    </row>
    <row r="5" spans="1:16" s="52" customFormat="1" x14ac:dyDescent="0.25">
      <c r="A5" s="54" t="s">
        <v>48</v>
      </c>
      <c r="B5" s="58"/>
      <c r="C5" s="59"/>
      <c r="D5" s="50"/>
      <c r="E5" s="50"/>
      <c r="F5" s="50"/>
      <c r="G5" s="50"/>
      <c r="H5" s="50"/>
      <c r="I5" s="50"/>
      <c r="J5" s="50"/>
      <c r="K5" s="50"/>
      <c r="L5" s="50"/>
      <c r="M5" s="50"/>
      <c r="N5" s="50">
        <v>16000</v>
      </c>
      <c r="O5" s="44">
        <f>SUM(D5:N5)</f>
        <v>16000</v>
      </c>
      <c r="P5" s="51"/>
    </row>
    <row r="6" spans="1:16" s="52" customFormat="1" x14ac:dyDescent="0.25">
      <c r="A6" s="54" t="s">
        <v>66</v>
      </c>
      <c r="B6" s="58"/>
      <c r="C6" s="59"/>
      <c r="D6" s="50"/>
      <c r="E6" s="50"/>
      <c r="F6" s="50"/>
      <c r="G6" s="50"/>
      <c r="H6" s="50"/>
      <c r="I6" s="50"/>
      <c r="J6" s="50"/>
      <c r="K6" s="50"/>
      <c r="L6" s="50"/>
      <c r="M6" s="50"/>
      <c r="N6" s="50">
        <v>-620</v>
      </c>
      <c r="O6" s="44">
        <f>SUM(D6:N6)</f>
        <v>-620</v>
      </c>
      <c r="P6" s="51"/>
    </row>
    <row r="7" spans="1:16" s="52" customFormat="1" x14ac:dyDescent="0.25">
      <c r="A7" s="54" t="s">
        <v>62</v>
      </c>
      <c r="B7" s="58"/>
      <c r="C7" s="59"/>
      <c r="D7" s="50"/>
      <c r="E7" s="50"/>
      <c r="F7" s="50"/>
      <c r="G7" s="50"/>
      <c r="H7" s="50"/>
      <c r="I7" s="50"/>
      <c r="J7" s="50"/>
      <c r="K7" s="50"/>
      <c r="L7" s="50"/>
      <c r="M7" s="50"/>
      <c r="N7" s="50">
        <v>-11000</v>
      </c>
      <c r="O7" s="44">
        <f>SUM(D7:N7)</f>
        <v>-11000</v>
      </c>
      <c r="P7" s="51"/>
    </row>
    <row r="8" spans="1:16" x14ac:dyDescent="0.25">
      <c r="A8" s="42" t="s">
        <v>28</v>
      </c>
      <c r="B8" s="42"/>
      <c r="C8" s="43"/>
      <c r="D8" s="44"/>
      <c r="E8" s="44"/>
      <c r="F8" s="44"/>
      <c r="G8" s="44"/>
      <c r="H8" s="44"/>
      <c r="I8" s="44"/>
      <c r="J8" s="44"/>
      <c r="K8" s="44"/>
      <c r="L8" s="44"/>
      <c r="M8" s="44"/>
      <c r="N8" s="44">
        <v>45800</v>
      </c>
      <c r="O8" s="44">
        <f>SUM(D8:N8)</f>
        <v>45800</v>
      </c>
      <c r="P8" s="30"/>
    </row>
    <row r="9" spans="1:16" ht="31.5" x14ac:dyDescent="0.25">
      <c r="A9" s="42" t="s">
        <v>15</v>
      </c>
      <c r="B9" s="42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4">
        <v>-9850</v>
      </c>
      <c r="O9" s="44">
        <f>SUM(D9:N9)</f>
        <v>-9850</v>
      </c>
      <c r="P9" s="30"/>
    </row>
    <row r="10" spans="1:16" ht="31.5" x14ac:dyDescent="0.25">
      <c r="A10" s="42" t="s">
        <v>222</v>
      </c>
      <c r="B10" s="42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>
        <v>7780</v>
      </c>
      <c r="O10" s="44">
        <f>SUM(D10:N10)</f>
        <v>7780</v>
      </c>
      <c r="P10" s="30"/>
    </row>
    <row r="11" spans="1:16" x14ac:dyDescent="0.25">
      <c r="A11" s="42" t="s">
        <v>67</v>
      </c>
      <c r="B11" s="42"/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>
        <v>185</v>
      </c>
      <c r="O11" s="44">
        <f>SUM(D11:N11)</f>
        <v>185</v>
      </c>
      <c r="P11" s="30"/>
    </row>
    <row r="12" spans="1:16" x14ac:dyDescent="0.25">
      <c r="A12" s="42" t="s">
        <v>57</v>
      </c>
      <c r="B12" s="42"/>
      <c r="C12" s="43"/>
      <c r="D12" s="44">
        <v>8092.5</v>
      </c>
      <c r="E12" s="44">
        <v>2612</v>
      </c>
      <c r="F12" s="44">
        <v>7076.2</v>
      </c>
      <c r="G12" s="44">
        <v>2909.2</v>
      </c>
      <c r="H12" s="44">
        <v>12380.7</v>
      </c>
      <c r="I12" s="44">
        <v>25635.7</v>
      </c>
      <c r="J12" s="44">
        <v>5255</v>
      </c>
      <c r="K12" s="44">
        <v>20524.8</v>
      </c>
      <c r="L12" s="44">
        <v>300</v>
      </c>
      <c r="M12" s="44">
        <v>19522.8</v>
      </c>
      <c r="N12" s="44">
        <v>-104543</v>
      </c>
      <c r="O12" s="44">
        <f>SUM(D12:N12)</f>
        <v>-234.09999999999127</v>
      </c>
      <c r="P12" s="30"/>
    </row>
    <row r="13" spans="1:16" x14ac:dyDescent="0.25">
      <c r="A13" s="42" t="s">
        <v>68</v>
      </c>
      <c r="B13" s="42"/>
      <c r="C13" s="43"/>
      <c r="D13" s="44"/>
      <c r="E13" s="44"/>
      <c r="F13" s="44"/>
      <c r="G13" s="44"/>
      <c r="H13" s="44"/>
      <c r="I13" s="44"/>
      <c r="J13" s="44"/>
      <c r="K13" s="44"/>
      <c r="L13" s="44">
        <v>1540.5</v>
      </c>
      <c r="M13" s="44"/>
      <c r="N13" s="44"/>
      <c r="O13" s="44">
        <f>SUM(D13:N13)</f>
        <v>1540.5</v>
      </c>
      <c r="P13" s="30"/>
    </row>
    <row r="14" spans="1:16" x14ac:dyDescent="0.25">
      <c r="A14" s="42" t="s">
        <v>69</v>
      </c>
      <c r="B14" s="42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>
        <f>1773.8+37.8</f>
        <v>1811.6</v>
      </c>
      <c r="O14" s="44">
        <f>SUM(D14:N14)</f>
        <v>1811.6</v>
      </c>
      <c r="P14" s="30"/>
    </row>
    <row r="15" spans="1:16" ht="31.5" x14ac:dyDescent="0.25">
      <c r="A15" s="42" t="s">
        <v>125</v>
      </c>
      <c r="B15" s="42"/>
      <c r="C15" s="43"/>
      <c r="D15" s="44"/>
      <c r="E15" s="44"/>
      <c r="F15" s="44">
        <v>3149.8</v>
      </c>
      <c r="G15" s="44"/>
      <c r="H15" s="44"/>
      <c r="I15" s="44"/>
      <c r="J15" s="44"/>
      <c r="K15" s="44"/>
      <c r="L15" s="44"/>
      <c r="M15" s="44"/>
      <c r="N15" s="44">
        <v>-240</v>
      </c>
      <c r="O15" s="44">
        <f>SUM(D15:N15)</f>
        <v>2909.8</v>
      </c>
      <c r="P15" s="30"/>
    </row>
    <row r="16" spans="1:16" x14ac:dyDescent="0.25">
      <c r="A16" s="42" t="s">
        <v>49</v>
      </c>
      <c r="B16" s="42"/>
      <c r="C16" s="43"/>
      <c r="D16" s="44">
        <v>198.7</v>
      </c>
      <c r="E16" s="44"/>
      <c r="F16" s="44"/>
      <c r="G16" s="44"/>
      <c r="H16" s="44"/>
      <c r="I16" s="44"/>
      <c r="J16" s="44"/>
      <c r="K16" s="44"/>
      <c r="L16" s="44"/>
      <c r="M16" s="44"/>
      <c r="N16" s="44">
        <v>-346.1</v>
      </c>
      <c r="O16" s="44">
        <f>SUM(D16:N16)</f>
        <v>-147.40000000000003</v>
      </c>
      <c r="P16" s="30"/>
    </row>
    <row r="17" spans="1:16" ht="47.25" x14ac:dyDescent="0.25">
      <c r="A17" s="42" t="s">
        <v>96</v>
      </c>
      <c r="B17" s="42"/>
      <c r="C17" s="43"/>
      <c r="D17" s="44">
        <v>10.4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>
        <f>SUM(D17:N17)</f>
        <v>10.4</v>
      </c>
      <c r="P17" s="30"/>
    </row>
    <row r="18" spans="1:16" x14ac:dyDescent="0.25">
      <c r="A18" s="42" t="s">
        <v>220</v>
      </c>
      <c r="B18" s="42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>
        <v>1960</v>
      </c>
      <c r="O18" s="44">
        <f>SUM(D18:N18)</f>
        <v>1960</v>
      </c>
      <c r="P18" s="30"/>
    </row>
    <row r="19" spans="1:16" x14ac:dyDescent="0.25">
      <c r="A19" s="42" t="s">
        <v>225</v>
      </c>
      <c r="B19" s="42"/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>
        <v>471.2</v>
      </c>
      <c r="O19" s="44">
        <f>SUM(D19:N19)</f>
        <v>471.2</v>
      </c>
      <c r="P19" s="30"/>
    </row>
    <row r="20" spans="1:16" s="36" customFormat="1" x14ac:dyDescent="0.25">
      <c r="A20" s="38" t="s">
        <v>36</v>
      </c>
      <c r="B20" s="53"/>
      <c r="C20" s="40"/>
      <c r="D20" s="41">
        <f>SUM(D21:D22)</f>
        <v>1562.1</v>
      </c>
      <c r="E20" s="41">
        <f t="shared" ref="E20:N20" si="0">SUM(E21:E22)</f>
        <v>0</v>
      </c>
      <c r="F20" s="41">
        <f t="shared" si="0"/>
        <v>0</v>
      </c>
      <c r="G20" s="41">
        <f t="shared" si="0"/>
        <v>0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ref="O20" si="1">SUM(O21:O22)</f>
        <v>1562.1</v>
      </c>
      <c r="P20" s="35"/>
    </row>
    <row r="21" spans="1:16" x14ac:dyDescent="0.25">
      <c r="A21" s="42" t="s">
        <v>97</v>
      </c>
      <c r="B21" s="46"/>
      <c r="C21" s="43"/>
      <c r="D21" s="44">
        <v>1562.1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>
        <f>SUM(D21:N21)</f>
        <v>1562.1</v>
      </c>
      <c r="P21" s="30"/>
    </row>
    <row r="22" spans="1:16" x14ac:dyDescent="0.25">
      <c r="A22" s="42" t="s">
        <v>29</v>
      </c>
      <c r="B22" s="46"/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>
        <f>SUM(D22:N22)</f>
        <v>0</v>
      </c>
      <c r="P22" s="30"/>
    </row>
    <row r="23" spans="1:16" s="36" customFormat="1" x14ac:dyDescent="0.25">
      <c r="A23" s="38" t="s">
        <v>35</v>
      </c>
      <c r="B23" s="53"/>
      <c r="C23" s="40"/>
      <c r="D23" s="41">
        <f>SUM(D24:D111)</f>
        <v>9863.7000000000007</v>
      </c>
      <c r="E23" s="41">
        <f>SUM(E24:E111)</f>
        <v>2611.9999999999995</v>
      </c>
      <c r="F23" s="41">
        <f>SUM(F24:F111)</f>
        <v>10226</v>
      </c>
      <c r="G23" s="41">
        <f>SUM(G24:G111)</f>
        <v>2909.2</v>
      </c>
      <c r="H23" s="41">
        <f>SUM(H24:H111)</f>
        <v>12380.699999999999</v>
      </c>
      <c r="I23" s="41">
        <f>SUM(I24:I111)</f>
        <v>25635.699999999997</v>
      </c>
      <c r="J23" s="41">
        <f>SUM(J24:J111)</f>
        <v>5255</v>
      </c>
      <c r="K23" s="41">
        <f>SUM(K24:K111)</f>
        <v>20524.8</v>
      </c>
      <c r="L23" s="41">
        <f>SUM(L24:L111)</f>
        <v>1840.5</v>
      </c>
      <c r="M23" s="41">
        <f>SUM(M24:M111)</f>
        <v>19522.8</v>
      </c>
      <c r="N23" s="41">
        <f>SUM(N24:N111)</f>
        <v>-52591.30000000001</v>
      </c>
      <c r="O23" s="41">
        <f>SUM(O24:O111)</f>
        <v>58179.1</v>
      </c>
      <c r="P23" s="35"/>
    </row>
    <row r="24" spans="1:16" s="52" customFormat="1" ht="126" x14ac:dyDescent="0.25">
      <c r="A24" s="55" t="s">
        <v>53</v>
      </c>
      <c r="B24" s="63" t="s">
        <v>175</v>
      </c>
      <c r="C24" s="114" t="s">
        <v>50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>
        <v>-46.4</v>
      </c>
      <c r="O24" s="50">
        <f>SUM(D24:N24)</f>
        <v>-46.4</v>
      </c>
      <c r="P24" s="51"/>
    </row>
    <row r="25" spans="1:16" s="52" customFormat="1" x14ac:dyDescent="0.25">
      <c r="A25" s="55" t="s">
        <v>54</v>
      </c>
      <c r="B25" s="147" t="s">
        <v>31</v>
      </c>
      <c r="C25" s="152" t="s">
        <v>30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>
        <v>83</v>
      </c>
      <c r="O25" s="50">
        <f>SUM(D25:N25)</f>
        <v>83</v>
      </c>
      <c r="P25" s="51"/>
    </row>
    <row r="26" spans="1:16" s="52" customFormat="1" ht="15.75" customHeight="1" x14ac:dyDescent="0.25">
      <c r="A26" s="55" t="s">
        <v>45</v>
      </c>
      <c r="B26" s="148"/>
      <c r="C26" s="153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>
        <f>SUM(D26:N26)</f>
        <v>0</v>
      </c>
      <c r="P26" s="51"/>
    </row>
    <row r="27" spans="1:16" s="52" customFormat="1" ht="31.5" x14ac:dyDescent="0.25">
      <c r="A27" s="55" t="s">
        <v>70</v>
      </c>
      <c r="B27" s="148"/>
      <c r="C27" s="153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>
        <v>-99.4</v>
      </c>
      <c r="O27" s="50">
        <f>SUM(D27:N27)</f>
        <v>-99.4</v>
      </c>
      <c r="P27" s="51"/>
    </row>
    <row r="28" spans="1:16" s="52" customFormat="1" ht="31.5" x14ac:dyDescent="0.25">
      <c r="A28" s="54" t="s">
        <v>44</v>
      </c>
      <c r="B28" s="149"/>
      <c r="C28" s="154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>
        <v>-26.6</v>
      </c>
      <c r="O28" s="50">
        <f>SUM(D28:N28)</f>
        <v>-26.6</v>
      </c>
      <c r="P28" s="51"/>
    </row>
    <row r="29" spans="1:16" s="52" customFormat="1" ht="47.25" x14ac:dyDescent="0.25">
      <c r="A29" s="45" t="s">
        <v>40</v>
      </c>
      <c r="B29" s="143" t="s">
        <v>21</v>
      </c>
      <c r="C29" s="145" t="s">
        <v>20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>
        <v>-231</v>
      </c>
      <c r="O29" s="50">
        <f>SUM(D29:N29)</f>
        <v>-231</v>
      </c>
      <c r="P29" s="51"/>
    </row>
    <row r="30" spans="1:16" s="52" customFormat="1" ht="31.5" x14ac:dyDescent="0.25">
      <c r="A30" s="45" t="s">
        <v>72</v>
      </c>
      <c r="B30" s="144"/>
      <c r="C30" s="146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>
        <v>-82</v>
      </c>
      <c r="O30" s="50">
        <f>SUM(D30:N30)</f>
        <v>-82</v>
      </c>
      <c r="P30" s="51"/>
    </row>
    <row r="31" spans="1:16" ht="31.5" x14ac:dyDescent="0.25">
      <c r="A31" s="45" t="s">
        <v>110</v>
      </c>
      <c r="B31" s="143" t="s">
        <v>17</v>
      </c>
      <c r="C31" s="145" t="s">
        <v>16</v>
      </c>
      <c r="D31" s="44">
        <v>50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50">
        <f>SUM(D31:N31)</f>
        <v>50</v>
      </c>
      <c r="P31" s="30"/>
    </row>
    <row r="32" spans="1:16" x14ac:dyDescent="0.25">
      <c r="A32" s="45" t="s">
        <v>60</v>
      </c>
      <c r="B32" s="155"/>
      <c r="C32" s="156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50">
        <f>SUM(D32:N32)</f>
        <v>0</v>
      </c>
      <c r="P32" s="30"/>
    </row>
    <row r="33" spans="1:16" ht="31.5" x14ac:dyDescent="0.25">
      <c r="A33" s="45" t="s">
        <v>39</v>
      </c>
      <c r="B33" s="155"/>
      <c r="C33" s="156"/>
      <c r="D33" s="44"/>
      <c r="E33" s="44"/>
      <c r="F33" s="44"/>
      <c r="G33" s="44">
        <v>126.4</v>
      </c>
      <c r="H33" s="44"/>
      <c r="I33" s="44"/>
      <c r="J33" s="44">
        <v>36</v>
      </c>
      <c r="K33" s="44"/>
      <c r="L33" s="44"/>
      <c r="M33" s="44"/>
      <c r="N33" s="44"/>
      <c r="O33" s="50">
        <f>SUM(D33:N33)</f>
        <v>162.4</v>
      </c>
      <c r="P33" s="30"/>
    </row>
    <row r="34" spans="1:16" ht="31.5" x14ac:dyDescent="0.25">
      <c r="A34" s="45" t="s">
        <v>71</v>
      </c>
      <c r="B34" s="155"/>
      <c r="C34" s="156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>
        <v>-157.69999999999999</v>
      </c>
      <c r="O34" s="50">
        <f>SUM(D34:N34)</f>
        <v>-157.69999999999999</v>
      </c>
      <c r="P34" s="30"/>
    </row>
    <row r="35" spans="1:16" ht="31.5" x14ac:dyDescent="0.25">
      <c r="A35" s="45" t="s">
        <v>111</v>
      </c>
      <c r="B35" s="155"/>
      <c r="C35" s="156"/>
      <c r="D35" s="44">
        <v>93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50">
        <f>SUM(D35:N35)</f>
        <v>93</v>
      </c>
      <c r="P35" s="30"/>
    </row>
    <row r="36" spans="1:16" x14ac:dyDescent="0.25">
      <c r="A36" s="45" t="s">
        <v>78</v>
      </c>
      <c r="B36" s="155"/>
      <c r="C36" s="156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>
        <v>-179.4</v>
      </c>
      <c r="O36" s="50">
        <f>SUM(D36:N36)</f>
        <v>-179.4</v>
      </c>
      <c r="P36" s="30"/>
    </row>
    <row r="37" spans="1:16" ht="31.5" x14ac:dyDescent="0.25">
      <c r="A37" s="45" t="s">
        <v>41</v>
      </c>
      <c r="B37" s="155"/>
      <c r="C37" s="156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>
        <v>-894</v>
      </c>
      <c r="O37" s="50">
        <f>SUM(D37:N37)</f>
        <v>-894</v>
      </c>
      <c r="P37" s="30"/>
    </row>
    <row r="38" spans="1:16" ht="47.25" x14ac:dyDescent="0.25">
      <c r="A38" s="45" t="s">
        <v>213</v>
      </c>
      <c r="B38" s="155"/>
      <c r="C38" s="156"/>
      <c r="D38" s="44"/>
      <c r="E38" s="44"/>
      <c r="F38" s="44"/>
      <c r="G38" s="44"/>
      <c r="H38" s="44">
        <v>98.7</v>
      </c>
      <c r="I38" s="44"/>
      <c r="J38" s="44"/>
      <c r="K38" s="44"/>
      <c r="L38" s="44"/>
      <c r="M38" s="44">
        <v>1700</v>
      </c>
      <c r="N38" s="44"/>
      <c r="O38" s="50">
        <f>SUM(D38:N38)</f>
        <v>1798.7</v>
      </c>
      <c r="P38" s="30"/>
    </row>
    <row r="39" spans="1:16" ht="47.25" x14ac:dyDescent="0.25">
      <c r="A39" s="45" t="s">
        <v>38</v>
      </c>
      <c r="B39" s="155"/>
      <c r="C39" s="156"/>
      <c r="D39" s="44">
        <v>302.5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50">
        <f>SUM(D39:N39)</f>
        <v>302.5</v>
      </c>
      <c r="P39" s="30"/>
    </row>
    <row r="40" spans="1:16" x14ac:dyDescent="0.25">
      <c r="A40" s="72" t="s">
        <v>241</v>
      </c>
      <c r="B40" s="155"/>
      <c r="C40" s="156"/>
      <c r="D40" s="44"/>
      <c r="E40" s="44"/>
      <c r="F40" s="44"/>
      <c r="G40" s="44"/>
      <c r="H40" s="50"/>
      <c r="I40" s="44"/>
      <c r="J40" s="44"/>
      <c r="K40" s="44"/>
      <c r="L40" s="44"/>
      <c r="M40" s="44"/>
      <c r="N40" s="44">
        <v>-165.7</v>
      </c>
      <c r="O40" s="50">
        <f>SUM(D40:N40)</f>
        <v>-165.7</v>
      </c>
      <c r="P40" s="30"/>
    </row>
    <row r="41" spans="1:16" ht="31.5" x14ac:dyDescent="0.25">
      <c r="A41" s="45" t="s">
        <v>55</v>
      </c>
      <c r="B41" s="155"/>
      <c r="C41" s="156"/>
      <c r="D41" s="44"/>
      <c r="E41" s="44"/>
      <c r="F41" s="44"/>
      <c r="G41" s="44"/>
      <c r="H41" s="50"/>
      <c r="I41" s="44"/>
      <c r="J41" s="44"/>
      <c r="K41" s="44"/>
      <c r="L41" s="44"/>
      <c r="M41" s="44"/>
      <c r="N41" s="44"/>
      <c r="O41" s="50">
        <f>SUM(D41:N41)</f>
        <v>0</v>
      </c>
      <c r="P41" s="30"/>
    </row>
    <row r="42" spans="1:16" ht="47.25" x14ac:dyDescent="0.25">
      <c r="A42" s="45" t="s">
        <v>130</v>
      </c>
      <c r="B42" s="144"/>
      <c r="C42" s="146"/>
      <c r="D42" s="44"/>
      <c r="E42" s="44"/>
      <c r="F42" s="44">
        <v>2453</v>
      </c>
      <c r="G42" s="44"/>
      <c r="H42" s="50"/>
      <c r="I42" s="44"/>
      <c r="J42" s="44"/>
      <c r="K42" s="44">
        <v>147.19999999999999</v>
      </c>
      <c r="L42" s="44"/>
      <c r="M42" s="44"/>
      <c r="N42" s="44">
        <v>-147.69999999999999</v>
      </c>
      <c r="O42" s="50">
        <f>SUM(D42:N42)</f>
        <v>2452.5</v>
      </c>
      <c r="P42" s="30"/>
    </row>
    <row r="43" spans="1:16" x14ac:dyDescent="0.25">
      <c r="A43" s="66" t="s">
        <v>85</v>
      </c>
      <c r="B43" s="87" t="s">
        <v>84</v>
      </c>
      <c r="C43" s="86" t="s">
        <v>83</v>
      </c>
      <c r="D43" s="44"/>
      <c r="E43" s="44"/>
      <c r="F43" s="44"/>
      <c r="G43" s="44"/>
      <c r="H43" s="44"/>
      <c r="I43" s="44"/>
      <c r="J43" s="44"/>
      <c r="K43" s="44"/>
      <c r="L43" s="44"/>
      <c r="M43" s="44">
        <v>-5</v>
      </c>
      <c r="N43" s="44">
        <v>-707.9</v>
      </c>
      <c r="O43" s="50">
        <f>SUM(D43:N43)</f>
        <v>-712.9</v>
      </c>
      <c r="P43" s="30"/>
    </row>
    <row r="44" spans="1:16" ht="31.5" x14ac:dyDescent="0.25">
      <c r="A44" s="45" t="s">
        <v>42</v>
      </c>
      <c r="B44" s="49" t="s">
        <v>25</v>
      </c>
      <c r="C44" s="48" t="s">
        <v>22</v>
      </c>
      <c r="D44" s="44"/>
      <c r="E44" s="44"/>
      <c r="F44" s="44"/>
      <c r="G44" s="44"/>
      <c r="H44" s="44"/>
      <c r="I44" s="44"/>
      <c r="J44" s="44"/>
      <c r="K44" s="44"/>
      <c r="L44" s="44"/>
      <c r="M44" s="44">
        <v>2500</v>
      </c>
      <c r="N44" s="44"/>
      <c r="O44" s="50">
        <f>SUM(D44:N44)</f>
        <v>2500</v>
      </c>
      <c r="P44" s="30"/>
    </row>
    <row r="45" spans="1:16" ht="94.5" x14ac:dyDescent="0.25">
      <c r="A45" s="45" t="s">
        <v>153</v>
      </c>
      <c r="B45" s="155" t="s">
        <v>173</v>
      </c>
      <c r="C45" s="157" t="s">
        <v>3</v>
      </c>
      <c r="D45" s="44"/>
      <c r="E45" s="44"/>
      <c r="F45" s="44"/>
      <c r="G45" s="44"/>
      <c r="H45" s="44">
        <v>806.6</v>
      </c>
      <c r="I45" s="44"/>
      <c r="J45" s="44"/>
      <c r="K45" s="44"/>
      <c r="L45" s="44"/>
      <c r="M45" s="44"/>
      <c r="N45" s="44">
        <v>-4.8</v>
      </c>
      <c r="O45" s="50">
        <f>SUM(D45:N45)</f>
        <v>801.80000000000007</v>
      </c>
      <c r="P45" s="30"/>
    </row>
    <row r="46" spans="1:16" x14ac:dyDescent="0.25">
      <c r="A46" s="72" t="s">
        <v>192</v>
      </c>
      <c r="B46" s="155"/>
      <c r="C46" s="157"/>
      <c r="D46" s="44"/>
      <c r="E46" s="44"/>
      <c r="F46" s="44"/>
      <c r="G46" s="44"/>
      <c r="H46" s="44">
        <f>5441</f>
        <v>5441</v>
      </c>
      <c r="I46" s="44"/>
      <c r="J46" s="44"/>
      <c r="K46" s="44">
        <v>2000</v>
      </c>
      <c r="L46" s="44"/>
      <c r="M46" s="44"/>
      <c r="N46" s="44">
        <f>-779.5-25.3-138.5</f>
        <v>-943.3</v>
      </c>
      <c r="O46" s="50">
        <f>SUM(D46:N46)</f>
        <v>6497.7</v>
      </c>
      <c r="P46" s="30"/>
    </row>
    <row r="47" spans="1:16" ht="31.5" x14ac:dyDescent="0.25">
      <c r="A47" s="85" t="s">
        <v>112</v>
      </c>
      <c r="B47" s="155"/>
      <c r="C47" s="157"/>
      <c r="D47" s="44">
        <v>3637.8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50">
        <f>SUM(D47:N47)</f>
        <v>3637.8</v>
      </c>
      <c r="P47" s="30"/>
    </row>
    <row r="48" spans="1:16" ht="63" x14ac:dyDescent="0.25">
      <c r="A48" s="45" t="s">
        <v>182</v>
      </c>
      <c r="B48" s="155"/>
      <c r="C48" s="157"/>
      <c r="D48" s="44"/>
      <c r="E48" s="44"/>
      <c r="F48" s="44"/>
      <c r="G48" s="44"/>
      <c r="H48" s="44"/>
      <c r="I48" s="44"/>
      <c r="J48" s="44">
        <v>51.2</v>
      </c>
      <c r="K48" s="44"/>
      <c r="L48" s="44"/>
      <c r="M48" s="44"/>
      <c r="N48" s="44"/>
      <c r="O48" s="50">
        <f>SUM(D48:N48)</f>
        <v>51.2</v>
      </c>
      <c r="P48" s="30"/>
    </row>
    <row r="49" spans="1:16" ht="63" x14ac:dyDescent="0.25">
      <c r="A49" s="42" t="s">
        <v>193</v>
      </c>
      <c r="B49" s="155"/>
      <c r="C49" s="157"/>
      <c r="D49" s="44"/>
      <c r="E49" s="44"/>
      <c r="F49" s="44"/>
      <c r="G49" s="44"/>
      <c r="H49" s="44"/>
      <c r="I49" s="44"/>
      <c r="J49" s="44"/>
      <c r="K49" s="44">
        <v>7659.4</v>
      </c>
      <c r="L49" s="44"/>
      <c r="M49" s="44"/>
      <c r="N49" s="44">
        <v>-342</v>
      </c>
      <c r="O49" s="50">
        <f>SUM(D49:N49)</f>
        <v>7317.4</v>
      </c>
      <c r="P49" s="30"/>
    </row>
    <row r="50" spans="1:16" ht="31.5" x14ac:dyDescent="0.25">
      <c r="A50" s="42" t="s">
        <v>89</v>
      </c>
      <c r="B50" s="155"/>
      <c r="C50" s="157"/>
      <c r="D50" s="44"/>
      <c r="E50" s="44">
        <v>184</v>
      </c>
      <c r="F50" s="44"/>
      <c r="G50" s="44"/>
      <c r="H50" s="44"/>
      <c r="I50" s="44"/>
      <c r="J50" s="44"/>
      <c r="K50" s="44"/>
      <c r="L50" s="44"/>
      <c r="M50" s="44"/>
      <c r="N50" s="44"/>
      <c r="O50" s="50">
        <f>SUM(D50:N50)</f>
        <v>184</v>
      </c>
      <c r="P50" s="30"/>
    </row>
    <row r="51" spans="1:16" x14ac:dyDescent="0.25">
      <c r="A51" s="42" t="s">
        <v>214</v>
      </c>
      <c r="B51" s="155"/>
      <c r="C51" s="157"/>
      <c r="D51" s="44"/>
      <c r="E51" s="44"/>
      <c r="F51" s="44">
        <v>6180</v>
      </c>
      <c r="G51" s="44"/>
      <c r="H51" s="44"/>
      <c r="I51" s="44"/>
      <c r="J51" s="44"/>
      <c r="K51" s="44"/>
      <c r="L51" s="44"/>
      <c r="M51" s="44">
        <v>14311</v>
      </c>
      <c r="N51" s="44"/>
      <c r="O51" s="50">
        <f>SUM(D51:N51)</f>
        <v>20491</v>
      </c>
      <c r="P51" s="30"/>
    </row>
    <row r="52" spans="1:16" x14ac:dyDescent="0.25">
      <c r="A52" s="42" t="s">
        <v>81</v>
      </c>
      <c r="B52" s="155"/>
      <c r="C52" s="157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50">
        <f>SUM(D52:N52)</f>
        <v>0</v>
      </c>
      <c r="P52" s="30"/>
    </row>
    <row r="53" spans="1:16" ht="63" x14ac:dyDescent="0.25">
      <c r="A53" s="42" t="s">
        <v>166</v>
      </c>
      <c r="B53" s="155"/>
      <c r="C53" s="157"/>
      <c r="D53" s="44"/>
      <c r="E53" s="44"/>
      <c r="F53" s="44"/>
      <c r="G53" s="44"/>
      <c r="H53" s="44"/>
      <c r="I53" s="44">
        <v>3147</v>
      </c>
      <c r="J53" s="44">
        <v>2398.6999999999998</v>
      </c>
      <c r="K53" s="44"/>
      <c r="L53" s="44"/>
      <c r="M53" s="44"/>
      <c r="N53" s="44"/>
      <c r="O53" s="50">
        <f>SUM(D53:N53)</f>
        <v>5545.7</v>
      </c>
      <c r="P53" s="30"/>
    </row>
    <row r="54" spans="1:16" ht="63" x14ac:dyDescent="0.25">
      <c r="A54" s="42" t="s">
        <v>163</v>
      </c>
      <c r="B54" s="155"/>
      <c r="C54" s="157"/>
      <c r="D54" s="44"/>
      <c r="E54" s="44"/>
      <c r="F54" s="44"/>
      <c r="G54" s="44"/>
      <c r="H54" s="44"/>
      <c r="I54" s="44">
        <v>11773.3</v>
      </c>
      <c r="J54" s="44">
        <v>2000</v>
      </c>
      <c r="K54" s="44"/>
      <c r="L54" s="44"/>
      <c r="M54" s="44"/>
      <c r="N54" s="44"/>
      <c r="O54" s="50">
        <f>SUM(D54:N54)</f>
        <v>13773.3</v>
      </c>
      <c r="P54" s="30"/>
    </row>
    <row r="55" spans="1:16" ht="63" x14ac:dyDescent="0.25">
      <c r="A55" s="42" t="s">
        <v>164</v>
      </c>
      <c r="B55" s="155"/>
      <c r="C55" s="157"/>
      <c r="D55" s="44"/>
      <c r="E55" s="44"/>
      <c r="F55" s="44"/>
      <c r="G55" s="44"/>
      <c r="H55" s="44">
        <v>6564.5</v>
      </c>
      <c r="I55" s="44">
        <v>6440.6</v>
      </c>
      <c r="J55" s="44"/>
      <c r="K55" s="44"/>
      <c r="L55" s="44"/>
      <c r="M55" s="44"/>
      <c r="N55" s="44"/>
      <c r="O55" s="50">
        <f>SUM(D55:N55)</f>
        <v>13005.1</v>
      </c>
      <c r="P55" s="30"/>
    </row>
    <row r="56" spans="1:16" ht="63" x14ac:dyDescent="0.25">
      <c r="A56" s="42" t="s">
        <v>165</v>
      </c>
      <c r="B56" s="144"/>
      <c r="C56" s="157"/>
      <c r="D56" s="44">
        <v>-464.3</v>
      </c>
      <c r="E56" s="44"/>
      <c r="F56" s="44"/>
      <c r="G56" s="44"/>
      <c r="H56" s="44"/>
      <c r="I56" s="44">
        <v>1911.1</v>
      </c>
      <c r="J56" s="44"/>
      <c r="K56" s="44"/>
      <c r="L56" s="44"/>
      <c r="M56" s="44"/>
      <c r="N56" s="44"/>
      <c r="O56" s="50">
        <f>SUM(D56:N56)</f>
        <v>1446.8</v>
      </c>
      <c r="P56" s="30"/>
    </row>
    <row r="57" spans="1:16" ht="31.5" x14ac:dyDescent="0.25">
      <c r="A57" s="42" t="s">
        <v>73</v>
      </c>
      <c r="B57" s="155" t="s">
        <v>19</v>
      </c>
      <c r="C57" s="156" t="s">
        <v>18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>
        <v>-2980.1</v>
      </c>
      <c r="O57" s="50">
        <f>SUM(D57:N57)</f>
        <v>-2980.1</v>
      </c>
      <c r="P57" s="30"/>
    </row>
    <row r="58" spans="1:16" ht="31.5" x14ac:dyDescent="0.25">
      <c r="A58" s="42" t="s">
        <v>61</v>
      </c>
      <c r="B58" s="155"/>
      <c r="C58" s="156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>
        <v>-241.5</v>
      </c>
      <c r="O58" s="50">
        <f>SUM(D58:N58)</f>
        <v>-241.5</v>
      </c>
      <c r="P58" s="30"/>
    </row>
    <row r="59" spans="1:16" ht="31.5" x14ac:dyDescent="0.25">
      <c r="A59" s="42" t="s">
        <v>37</v>
      </c>
      <c r="B59" s="158" t="s">
        <v>11</v>
      </c>
      <c r="C59" s="157" t="s">
        <v>9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50">
        <f>SUM(D59:N59)</f>
        <v>0</v>
      </c>
      <c r="P59" s="30"/>
    </row>
    <row r="60" spans="1:16" ht="31.5" x14ac:dyDescent="0.25">
      <c r="A60" s="42" t="s">
        <v>144</v>
      </c>
      <c r="B60" s="158"/>
      <c r="C60" s="157"/>
      <c r="D60" s="44"/>
      <c r="E60" s="44"/>
      <c r="F60" s="44"/>
      <c r="G60" s="44">
        <v>10</v>
      </c>
      <c r="H60" s="44"/>
      <c r="I60" s="44"/>
      <c r="J60" s="44"/>
      <c r="K60" s="44"/>
      <c r="L60" s="44"/>
      <c r="M60" s="44"/>
      <c r="N60" s="44"/>
      <c r="O60" s="50">
        <f>SUM(D60:N60)</f>
        <v>10</v>
      </c>
      <c r="P60" s="30"/>
    </row>
    <row r="61" spans="1:16" ht="31.5" x14ac:dyDescent="0.25">
      <c r="A61" s="42" t="s">
        <v>242</v>
      </c>
      <c r="B61" s="158"/>
      <c r="C61" s="157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>
        <v>-29.7</v>
      </c>
      <c r="O61" s="50">
        <f>SUM(D61:N61)</f>
        <v>-29.7</v>
      </c>
      <c r="P61" s="30"/>
    </row>
    <row r="62" spans="1:16" ht="31.5" x14ac:dyDescent="0.25">
      <c r="A62" s="42" t="s">
        <v>46</v>
      </c>
      <c r="B62" s="158"/>
      <c r="C62" s="157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>
        <v>-1000</v>
      </c>
      <c r="O62" s="50">
        <f>SUM(D62:N62)</f>
        <v>-1000</v>
      </c>
      <c r="P62" s="30"/>
    </row>
    <row r="63" spans="1:16" ht="47.25" x14ac:dyDescent="0.25">
      <c r="A63" s="45" t="s">
        <v>113</v>
      </c>
      <c r="B63" s="158"/>
      <c r="C63" s="157"/>
      <c r="D63" s="44">
        <v>464.3</v>
      </c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50">
        <f>SUM(D63:N63)</f>
        <v>464.3</v>
      </c>
      <c r="P63" s="30"/>
    </row>
    <row r="64" spans="1:16" ht="31.5" x14ac:dyDescent="0.25">
      <c r="A64" s="42" t="s">
        <v>43</v>
      </c>
      <c r="B64" s="158"/>
      <c r="C64" s="157"/>
      <c r="D64" s="44"/>
      <c r="E64" s="44"/>
      <c r="F64" s="44"/>
      <c r="G64" s="50"/>
      <c r="H64" s="44"/>
      <c r="I64" s="44"/>
      <c r="J64" s="44"/>
      <c r="K64" s="44"/>
      <c r="L64" s="44"/>
      <c r="M64" s="44"/>
      <c r="N64" s="44">
        <v>-158.5</v>
      </c>
      <c r="O64" s="50">
        <f>SUM(D64:N64)</f>
        <v>-158.5</v>
      </c>
      <c r="P64" s="30"/>
    </row>
    <row r="65" spans="1:16" ht="47.25" x14ac:dyDescent="0.25">
      <c r="A65" s="42" t="s">
        <v>145</v>
      </c>
      <c r="B65" s="158"/>
      <c r="C65" s="157"/>
      <c r="D65" s="44"/>
      <c r="E65" s="44"/>
      <c r="F65" s="44"/>
      <c r="G65" s="50">
        <v>18</v>
      </c>
      <c r="H65" s="44"/>
      <c r="I65" s="44"/>
      <c r="J65" s="44"/>
      <c r="K65" s="44">
        <v>66</v>
      </c>
      <c r="L65" s="44"/>
      <c r="M65" s="44">
        <v>5</v>
      </c>
      <c r="N65" s="44">
        <v>-2</v>
      </c>
      <c r="O65" s="50">
        <f>SUM(D65:N65)</f>
        <v>87</v>
      </c>
      <c r="P65" s="30"/>
    </row>
    <row r="66" spans="1:16" ht="47.25" x14ac:dyDescent="0.25">
      <c r="A66" s="45" t="s">
        <v>203</v>
      </c>
      <c r="B66" s="158"/>
      <c r="C66" s="157"/>
      <c r="D66" s="44"/>
      <c r="E66" s="44"/>
      <c r="F66" s="44"/>
      <c r="G66" s="50"/>
      <c r="H66" s="44"/>
      <c r="I66" s="44"/>
      <c r="J66" s="44"/>
      <c r="K66" s="44"/>
      <c r="L66" s="44">
        <v>1540.5</v>
      </c>
      <c r="M66" s="44"/>
      <c r="N66" s="44"/>
      <c r="O66" s="50">
        <f>SUM(D66:N66)</f>
        <v>1540.5</v>
      </c>
      <c r="P66" s="30"/>
    </row>
    <row r="67" spans="1:16" ht="47.25" x14ac:dyDescent="0.25">
      <c r="A67" s="42" t="s">
        <v>114</v>
      </c>
      <c r="B67" s="158"/>
      <c r="C67" s="157"/>
      <c r="D67" s="44">
        <v>1797.6</v>
      </c>
      <c r="E67" s="44"/>
      <c r="F67" s="44"/>
      <c r="G67" s="50"/>
      <c r="H67" s="44"/>
      <c r="I67" s="44"/>
      <c r="J67" s="44"/>
      <c r="K67" s="44"/>
      <c r="L67" s="44"/>
      <c r="M67" s="44"/>
      <c r="N67" s="44"/>
      <c r="O67" s="50">
        <f>SUM(D67:N67)</f>
        <v>1797.6</v>
      </c>
      <c r="P67" s="30"/>
    </row>
    <row r="68" spans="1:16" ht="31.5" x14ac:dyDescent="0.25">
      <c r="A68" s="42" t="s">
        <v>90</v>
      </c>
      <c r="B68" s="158"/>
      <c r="C68" s="157"/>
      <c r="D68" s="44">
        <v>451.8</v>
      </c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50">
        <f>SUM(D68:N68)</f>
        <v>451.8</v>
      </c>
      <c r="P68" s="30"/>
    </row>
    <row r="69" spans="1:16" ht="31.5" x14ac:dyDescent="0.25">
      <c r="A69" s="42" t="s">
        <v>183</v>
      </c>
      <c r="B69" s="143" t="s">
        <v>26</v>
      </c>
      <c r="C69" s="145" t="s">
        <v>23</v>
      </c>
      <c r="D69" s="44"/>
      <c r="E69" s="44"/>
      <c r="F69" s="44"/>
      <c r="G69" s="44"/>
      <c r="H69" s="44"/>
      <c r="I69" s="44"/>
      <c r="J69" s="44">
        <v>769.1</v>
      </c>
      <c r="K69" s="44"/>
      <c r="L69" s="44"/>
      <c r="M69" s="44"/>
      <c r="N69" s="44"/>
      <c r="O69" s="50">
        <f>SUM(D69:N69)</f>
        <v>769.1</v>
      </c>
      <c r="P69" s="30"/>
    </row>
    <row r="70" spans="1:16" ht="31.5" x14ac:dyDescent="0.25">
      <c r="A70" s="42" t="s">
        <v>243</v>
      </c>
      <c r="B70" s="155"/>
      <c r="C70" s="156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>
        <v>-1351.5</v>
      </c>
      <c r="O70" s="50">
        <f>SUM(D70:N70)</f>
        <v>-1351.5</v>
      </c>
      <c r="P70" s="30"/>
    </row>
    <row r="71" spans="1:16" ht="31.5" x14ac:dyDescent="0.25">
      <c r="A71" s="42" t="s">
        <v>121</v>
      </c>
      <c r="B71" s="155"/>
      <c r="C71" s="156"/>
      <c r="D71" s="44"/>
      <c r="E71" s="44">
        <v>1110.8</v>
      </c>
      <c r="F71" s="44"/>
      <c r="G71" s="44"/>
      <c r="H71" s="44"/>
      <c r="I71" s="44"/>
      <c r="J71" s="44"/>
      <c r="K71" s="44"/>
      <c r="L71" s="44"/>
      <c r="M71" s="44"/>
      <c r="N71" s="44"/>
      <c r="O71" s="50">
        <f>SUM(D71:N71)</f>
        <v>1110.8</v>
      </c>
      <c r="P71" s="30"/>
    </row>
    <row r="72" spans="1:16" ht="63" x14ac:dyDescent="0.25">
      <c r="A72" s="42" t="s">
        <v>197</v>
      </c>
      <c r="B72" s="155"/>
      <c r="C72" s="156"/>
      <c r="D72" s="44"/>
      <c r="E72" s="44"/>
      <c r="F72" s="44"/>
      <c r="G72" s="44"/>
      <c r="H72" s="44"/>
      <c r="I72" s="44"/>
      <c r="J72" s="44"/>
      <c r="K72" s="44">
        <v>1770.7</v>
      </c>
      <c r="L72" s="44"/>
      <c r="M72" s="44"/>
      <c r="N72" s="44"/>
      <c r="O72" s="50">
        <f>SUM(D72:N72)</f>
        <v>1770.7</v>
      </c>
      <c r="P72" s="30"/>
    </row>
    <row r="73" spans="1:16" ht="31.5" x14ac:dyDescent="0.25">
      <c r="A73" s="45" t="s">
        <v>194</v>
      </c>
      <c r="B73" s="155"/>
      <c r="C73" s="156"/>
      <c r="D73" s="44"/>
      <c r="E73" s="44"/>
      <c r="F73" s="44"/>
      <c r="G73" s="44"/>
      <c r="H73" s="44"/>
      <c r="I73" s="44"/>
      <c r="J73" s="44"/>
      <c r="K73" s="44">
        <v>8451.7999999999993</v>
      </c>
      <c r="L73" s="44"/>
      <c r="M73" s="44"/>
      <c r="N73" s="44">
        <v>-8452</v>
      </c>
      <c r="O73" s="50">
        <f>SUM(D73:N73)</f>
        <v>-0.2000000000007276</v>
      </c>
      <c r="P73" s="30"/>
    </row>
    <row r="74" spans="1:16" x14ac:dyDescent="0.25">
      <c r="A74" s="45" t="s">
        <v>204</v>
      </c>
      <c r="B74" s="155"/>
      <c r="C74" s="156"/>
      <c r="D74" s="44"/>
      <c r="E74" s="44"/>
      <c r="F74" s="44"/>
      <c r="G74" s="44"/>
      <c r="H74" s="44"/>
      <c r="I74" s="44"/>
      <c r="J74" s="44"/>
      <c r="K74" s="44"/>
      <c r="L74" s="44">
        <v>300</v>
      </c>
      <c r="M74" s="44"/>
      <c r="N74" s="44"/>
      <c r="O74" s="50">
        <f>SUM(D74:N74)</f>
        <v>300</v>
      </c>
      <c r="P74" s="30"/>
    </row>
    <row r="75" spans="1:16" ht="31.5" x14ac:dyDescent="0.25">
      <c r="A75" s="45" t="s">
        <v>244</v>
      </c>
      <c r="B75" s="155"/>
      <c r="C75" s="156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>
        <v>-1902.7</v>
      </c>
      <c r="O75" s="50">
        <f>SUM(D75:N75)</f>
        <v>-1902.7</v>
      </c>
      <c r="P75" s="30"/>
    </row>
    <row r="76" spans="1:16" ht="31.5" x14ac:dyDescent="0.25">
      <c r="A76" s="45" t="s">
        <v>245</v>
      </c>
      <c r="B76" s="155"/>
      <c r="C76" s="156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>
        <v>-4725.5</v>
      </c>
      <c r="O76" s="50">
        <f>SUM(D76:N76)</f>
        <v>-4725.5</v>
      </c>
      <c r="P76" s="30"/>
    </row>
    <row r="77" spans="1:16" ht="78.75" x14ac:dyDescent="0.25">
      <c r="A77" s="67" t="s">
        <v>172</v>
      </c>
      <c r="B77" s="155"/>
      <c r="C77" s="156"/>
      <c r="D77" s="44"/>
      <c r="E77" s="44"/>
      <c r="F77" s="44"/>
      <c r="G77" s="44"/>
      <c r="H77" s="44">
        <v>-806.6</v>
      </c>
      <c r="I77" s="44">
        <v>631.6</v>
      </c>
      <c r="J77" s="44"/>
      <c r="K77" s="44">
        <v>120</v>
      </c>
      <c r="L77" s="44"/>
      <c r="M77" s="44"/>
      <c r="N77" s="44">
        <v>-0.6</v>
      </c>
      <c r="O77" s="50">
        <f>SUM(D77:N77)</f>
        <v>-55.6</v>
      </c>
      <c r="P77" s="30"/>
    </row>
    <row r="78" spans="1:16" x14ac:dyDescent="0.25">
      <c r="A78" s="67" t="s">
        <v>246</v>
      </c>
      <c r="B78" s="155"/>
      <c r="C78" s="156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>
        <v>-703</v>
      </c>
      <c r="O78" s="50">
        <f>SUM(D78:N78)</f>
        <v>-703</v>
      </c>
      <c r="P78" s="30"/>
    </row>
    <row r="79" spans="1:16" ht="31.5" x14ac:dyDescent="0.25">
      <c r="A79" s="42" t="s">
        <v>167</v>
      </c>
      <c r="B79" s="155"/>
      <c r="C79" s="156"/>
      <c r="D79" s="44"/>
      <c r="E79" s="44"/>
      <c r="F79" s="44"/>
      <c r="G79" s="44"/>
      <c r="H79" s="44">
        <v>221.4</v>
      </c>
      <c r="I79" s="44"/>
      <c r="J79" s="44"/>
      <c r="K79" s="44"/>
      <c r="L79" s="44"/>
      <c r="M79" s="44"/>
      <c r="N79" s="44"/>
      <c r="O79" s="50">
        <f>SUM(D79:N79)</f>
        <v>221.4</v>
      </c>
      <c r="P79" s="30"/>
    </row>
    <row r="80" spans="1:16" ht="31.5" x14ac:dyDescent="0.25">
      <c r="A80" s="42" t="s">
        <v>168</v>
      </c>
      <c r="B80" s="144"/>
      <c r="C80" s="146"/>
      <c r="D80" s="44"/>
      <c r="E80" s="44"/>
      <c r="F80" s="44"/>
      <c r="G80" s="44"/>
      <c r="H80" s="44"/>
      <c r="I80" s="44">
        <v>1500</v>
      </c>
      <c r="J80" s="44"/>
      <c r="K80" s="44"/>
      <c r="L80" s="44"/>
      <c r="M80" s="44"/>
      <c r="N80" s="44"/>
      <c r="O80" s="50">
        <f>SUM(D80:N80)</f>
        <v>1500</v>
      </c>
      <c r="P80" s="30"/>
    </row>
    <row r="81" spans="1:16" x14ac:dyDescent="0.25">
      <c r="A81" s="45" t="s">
        <v>131</v>
      </c>
      <c r="B81" s="143" t="s">
        <v>59</v>
      </c>
      <c r="C81" s="145" t="s">
        <v>58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>
        <v>-835.8</v>
      </c>
      <c r="O81" s="50">
        <f>SUM(D81:N81)</f>
        <v>-835.8</v>
      </c>
      <c r="P81" s="30"/>
    </row>
    <row r="82" spans="1:16" ht="47.25" x14ac:dyDescent="0.25">
      <c r="A82" s="45" t="s">
        <v>132</v>
      </c>
      <c r="B82" s="144"/>
      <c r="C82" s="146"/>
      <c r="D82" s="44"/>
      <c r="E82" s="44"/>
      <c r="F82" s="44">
        <v>1593</v>
      </c>
      <c r="G82" s="44"/>
      <c r="H82" s="44"/>
      <c r="I82" s="44"/>
      <c r="J82" s="44"/>
      <c r="K82" s="44"/>
      <c r="L82" s="44"/>
      <c r="M82" s="44"/>
      <c r="N82" s="44">
        <v>-1500</v>
      </c>
      <c r="O82" s="50">
        <f>SUM(D82:N82)</f>
        <v>93</v>
      </c>
      <c r="P82" s="30"/>
    </row>
    <row r="83" spans="1:16" x14ac:dyDescent="0.25">
      <c r="A83" s="45" t="s">
        <v>248</v>
      </c>
      <c r="B83" s="143" t="s">
        <v>33</v>
      </c>
      <c r="C83" s="145" t="s">
        <v>32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>
        <v>-1210.4000000000001</v>
      </c>
      <c r="O83" s="50">
        <f>SUM(D83:N83)</f>
        <v>-1210.4000000000001</v>
      </c>
      <c r="P83" s="30"/>
    </row>
    <row r="84" spans="1:16" ht="31.5" x14ac:dyDescent="0.25">
      <c r="A84" s="45" t="s">
        <v>174</v>
      </c>
      <c r="B84" s="155"/>
      <c r="C84" s="156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>
        <v>-284</v>
      </c>
      <c r="O84" s="50">
        <f>SUM(D84:N84)</f>
        <v>-284</v>
      </c>
      <c r="P84" s="30"/>
    </row>
    <row r="85" spans="1:16" ht="31.5" x14ac:dyDescent="0.25">
      <c r="A85" s="45" t="s">
        <v>247</v>
      </c>
      <c r="B85" s="144"/>
      <c r="C85" s="146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>
        <v>-11</v>
      </c>
      <c r="O85" s="50">
        <f>SUM(D85:N85)</f>
        <v>-11</v>
      </c>
      <c r="P85" s="30"/>
    </row>
    <row r="86" spans="1:16" ht="63" x14ac:dyDescent="0.25">
      <c r="A86" s="45" t="s">
        <v>88</v>
      </c>
      <c r="B86" s="83" t="s">
        <v>87</v>
      </c>
      <c r="C86" s="84" t="s">
        <v>86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>
        <v>-130.1</v>
      </c>
      <c r="O86" s="50">
        <f>SUM(D86:N86)</f>
        <v>-130.1</v>
      </c>
      <c r="P86" s="30"/>
    </row>
    <row r="87" spans="1:16" x14ac:dyDescent="0.25">
      <c r="A87" s="45" t="s">
        <v>146</v>
      </c>
      <c r="B87" s="143" t="s">
        <v>27</v>
      </c>
      <c r="C87" s="145" t="s">
        <v>24</v>
      </c>
      <c r="D87" s="44"/>
      <c r="E87" s="44"/>
      <c r="F87" s="44"/>
      <c r="G87" s="44">
        <v>893.3</v>
      </c>
      <c r="H87" s="44"/>
      <c r="I87" s="44"/>
      <c r="J87" s="44"/>
      <c r="K87" s="44"/>
      <c r="L87" s="44"/>
      <c r="M87" s="44"/>
      <c r="N87" s="44"/>
      <c r="O87" s="50">
        <f>SUM(D87:N87)</f>
        <v>893.3</v>
      </c>
      <c r="P87" s="30"/>
    </row>
    <row r="88" spans="1:16" ht="31.5" x14ac:dyDescent="0.25">
      <c r="A88" s="45" t="s">
        <v>174</v>
      </c>
      <c r="B88" s="155"/>
      <c r="C88" s="156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>
        <f>-2399.9-6466.6</f>
        <v>-8866.5</v>
      </c>
      <c r="O88" s="50">
        <f>SUM(D88:N88)</f>
        <v>-8866.5</v>
      </c>
      <c r="P88" s="30"/>
    </row>
    <row r="89" spans="1:16" x14ac:dyDescent="0.25">
      <c r="A89" s="45" t="s">
        <v>249</v>
      </c>
      <c r="B89" s="155"/>
      <c r="C89" s="156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>
        <v>-379.1</v>
      </c>
      <c r="O89" s="50">
        <f>SUM(D89:N89)</f>
        <v>-379.1</v>
      </c>
      <c r="P89" s="30"/>
    </row>
    <row r="90" spans="1:16" x14ac:dyDescent="0.25">
      <c r="A90" s="45" t="s">
        <v>250</v>
      </c>
      <c r="B90" s="155"/>
      <c r="C90" s="156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>
        <v>-402.3</v>
      </c>
      <c r="O90" s="50">
        <f>SUM(D90:N90)</f>
        <v>-402.3</v>
      </c>
      <c r="P90" s="30"/>
    </row>
    <row r="91" spans="1:16" ht="31.5" x14ac:dyDescent="0.25">
      <c r="A91" s="45" t="s">
        <v>122</v>
      </c>
      <c r="B91" s="155"/>
      <c r="C91" s="156"/>
      <c r="D91" s="44"/>
      <c r="E91" s="44">
        <v>1228.5999999999999</v>
      </c>
      <c r="F91" s="44"/>
      <c r="G91" s="44"/>
      <c r="H91" s="44"/>
      <c r="I91" s="44"/>
      <c r="J91" s="44"/>
      <c r="K91" s="44"/>
      <c r="L91" s="44"/>
      <c r="M91" s="44"/>
      <c r="N91" s="44"/>
      <c r="O91" s="50">
        <f>SUM(D91:N91)</f>
        <v>1228.5999999999999</v>
      </c>
      <c r="P91" s="30"/>
    </row>
    <row r="92" spans="1:16" ht="31.5" x14ac:dyDescent="0.25">
      <c r="A92" s="45" t="s">
        <v>123</v>
      </c>
      <c r="B92" s="155"/>
      <c r="C92" s="156"/>
      <c r="D92" s="44"/>
      <c r="E92" s="44">
        <v>88.6</v>
      </c>
      <c r="F92" s="44"/>
      <c r="G92" s="44"/>
      <c r="H92" s="44"/>
      <c r="I92" s="44"/>
      <c r="J92" s="44"/>
      <c r="K92" s="44"/>
      <c r="L92" s="44"/>
      <c r="M92" s="44"/>
      <c r="N92" s="44"/>
      <c r="O92" s="50">
        <f>SUM(D92:N92)</f>
        <v>88.6</v>
      </c>
      <c r="P92" s="30"/>
    </row>
    <row r="93" spans="1:16" x14ac:dyDescent="0.25">
      <c r="A93" s="45" t="s">
        <v>140</v>
      </c>
      <c r="B93" s="155"/>
      <c r="C93" s="156"/>
      <c r="D93" s="44"/>
      <c r="E93" s="44"/>
      <c r="F93" s="44"/>
      <c r="G93" s="44">
        <v>350</v>
      </c>
      <c r="H93" s="44"/>
      <c r="I93" s="44"/>
      <c r="J93" s="44"/>
      <c r="K93" s="44"/>
      <c r="L93" s="44"/>
      <c r="M93" s="44"/>
      <c r="N93" s="44"/>
      <c r="O93" s="50">
        <f>SUM(D93:N93)</f>
        <v>350</v>
      </c>
      <c r="P93" s="30"/>
    </row>
    <row r="94" spans="1:16" x14ac:dyDescent="0.25">
      <c r="A94" s="45" t="s">
        <v>77</v>
      </c>
      <c r="B94" s="155"/>
      <c r="C94" s="156"/>
      <c r="D94" s="44"/>
      <c r="E94" s="44"/>
      <c r="F94" s="44"/>
      <c r="G94" s="44"/>
      <c r="H94" s="44">
        <v>55.1</v>
      </c>
      <c r="I94" s="44"/>
      <c r="J94" s="44"/>
      <c r="K94" s="44"/>
      <c r="L94" s="44"/>
      <c r="M94" s="44"/>
      <c r="N94" s="44">
        <v>-496.8</v>
      </c>
      <c r="O94" s="50">
        <f>SUM(D94:N94)</f>
        <v>-441.7</v>
      </c>
      <c r="P94" s="30"/>
    </row>
    <row r="95" spans="1:16" x14ac:dyDescent="0.25">
      <c r="A95" s="45" t="s">
        <v>216</v>
      </c>
      <c r="B95" s="155"/>
      <c r="C95" s="156"/>
      <c r="D95" s="44"/>
      <c r="E95" s="44"/>
      <c r="F95" s="44"/>
      <c r="G95" s="44"/>
      <c r="H95" s="44"/>
      <c r="I95" s="44"/>
      <c r="J95" s="44"/>
      <c r="K95" s="44"/>
      <c r="L95" s="44"/>
      <c r="M95" s="44">
        <v>540.6</v>
      </c>
      <c r="N95" s="44"/>
      <c r="O95" s="50">
        <f>SUM(D95:N95)</f>
        <v>540.6</v>
      </c>
      <c r="P95" s="30"/>
    </row>
    <row r="96" spans="1:16" x14ac:dyDescent="0.25">
      <c r="A96" s="45" t="s">
        <v>215</v>
      </c>
      <c r="B96" s="144"/>
      <c r="C96" s="146"/>
      <c r="D96" s="44"/>
      <c r="E96" s="44"/>
      <c r="F96" s="44"/>
      <c r="G96" s="44"/>
      <c r="H96" s="44"/>
      <c r="I96" s="44"/>
      <c r="J96" s="44"/>
      <c r="K96" s="44"/>
      <c r="L96" s="44"/>
      <c r="M96" s="44">
        <f>226.7+244.5</f>
        <v>471.2</v>
      </c>
      <c r="N96" s="44">
        <v>-356.6</v>
      </c>
      <c r="O96" s="50">
        <f>SUM(D96:N96)</f>
        <v>114.59999999999997</v>
      </c>
      <c r="P96" s="30"/>
    </row>
    <row r="97" spans="1:16" ht="31.5" x14ac:dyDescent="0.25">
      <c r="A97" s="45" t="s">
        <v>74</v>
      </c>
      <c r="B97" s="70" t="s">
        <v>76</v>
      </c>
      <c r="C97" s="71" t="s">
        <v>75</v>
      </c>
      <c r="D97" s="44"/>
      <c r="E97" s="44"/>
      <c r="F97" s="44"/>
      <c r="G97" s="44"/>
      <c r="H97" s="44"/>
      <c r="I97" s="44"/>
      <c r="J97" s="44"/>
      <c r="K97" s="44">
        <v>9.6999999999999993</v>
      </c>
      <c r="L97" s="44"/>
      <c r="M97" s="44"/>
      <c r="N97" s="44"/>
      <c r="O97" s="50">
        <f>SUM(D97:N97)</f>
        <v>9.6999999999999993</v>
      </c>
      <c r="P97" s="30"/>
    </row>
    <row r="98" spans="1:16" x14ac:dyDescent="0.25">
      <c r="A98" s="45" t="s">
        <v>142</v>
      </c>
      <c r="B98" s="143" t="s">
        <v>13</v>
      </c>
      <c r="C98" s="145" t="s">
        <v>12</v>
      </c>
      <c r="D98" s="44"/>
      <c r="E98" s="44"/>
      <c r="F98" s="44"/>
      <c r="G98" s="44">
        <v>1172.3</v>
      </c>
      <c r="H98" s="44"/>
      <c r="I98" s="44"/>
      <c r="J98" s="44"/>
      <c r="K98" s="44"/>
      <c r="L98" s="44"/>
      <c r="M98" s="44"/>
      <c r="N98" s="44">
        <v>-81.2</v>
      </c>
      <c r="O98" s="50">
        <f>SUM(D98:N98)</f>
        <v>1091.0999999999999</v>
      </c>
      <c r="P98" s="30"/>
    </row>
    <row r="99" spans="1:16" x14ac:dyDescent="0.25">
      <c r="A99" s="45" t="s">
        <v>143</v>
      </c>
      <c r="B99" s="155"/>
      <c r="C99" s="156"/>
      <c r="D99" s="44"/>
      <c r="E99" s="44"/>
      <c r="F99" s="44"/>
      <c r="G99" s="44">
        <v>150</v>
      </c>
      <c r="H99" s="44"/>
      <c r="I99" s="44"/>
      <c r="J99" s="44"/>
      <c r="K99" s="44"/>
      <c r="L99" s="44"/>
      <c r="M99" s="44"/>
      <c r="N99" s="44"/>
      <c r="O99" s="50">
        <f>SUM(D99:N99)</f>
        <v>150</v>
      </c>
      <c r="P99" s="30"/>
    </row>
    <row r="100" spans="1:16" x14ac:dyDescent="0.25">
      <c r="A100" s="45" t="s">
        <v>195</v>
      </c>
      <c r="B100" s="155"/>
      <c r="C100" s="156"/>
      <c r="D100" s="44"/>
      <c r="E100" s="44"/>
      <c r="F100" s="44"/>
      <c r="G100" s="44"/>
      <c r="H100" s="44"/>
      <c r="I100" s="44"/>
      <c r="J100" s="44"/>
      <c r="K100" s="44">
        <v>300</v>
      </c>
      <c r="L100" s="44"/>
      <c r="M100" s="44"/>
      <c r="N100" s="44"/>
      <c r="O100" s="50">
        <f>SUM(D100:N100)</f>
        <v>300</v>
      </c>
      <c r="P100" s="30"/>
    </row>
    <row r="101" spans="1:16" ht="31.5" x14ac:dyDescent="0.25">
      <c r="A101" s="45" t="s">
        <v>174</v>
      </c>
      <c r="B101" s="155"/>
      <c r="C101" s="156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>
        <v>-2462</v>
      </c>
      <c r="O101" s="50">
        <f>SUM(D101:N101)</f>
        <v>-2462</v>
      </c>
      <c r="P101" s="30"/>
    </row>
    <row r="102" spans="1:16" ht="31.5" x14ac:dyDescent="0.25">
      <c r="A102" s="45" t="s">
        <v>251</v>
      </c>
      <c r="B102" s="155"/>
      <c r="C102" s="156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>
        <v>-452.5</v>
      </c>
      <c r="O102" s="50">
        <f>SUM(D102:N102)</f>
        <v>-452.5</v>
      </c>
      <c r="P102" s="30"/>
    </row>
    <row r="103" spans="1:16" x14ac:dyDescent="0.25">
      <c r="A103" s="45" t="s">
        <v>77</v>
      </c>
      <c r="B103" s="155"/>
      <c r="C103" s="156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>
        <v>-1781</v>
      </c>
      <c r="O103" s="50">
        <f>SUM(D103:N103)</f>
        <v>-1781</v>
      </c>
      <c r="P103" s="30"/>
    </row>
    <row r="104" spans="1:16" ht="31.5" x14ac:dyDescent="0.25">
      <c r="A104" s="45" t="s">
        <v>169</v>
      </c>
      <c r="B104" s="155"/>
      <c r="C104" s="156"/>
      <c r="D104" s="44"/>
      <c r="E104" s="44"/>
      <c r="F104" s="44"/>
      <c r="G104" s="44">
        <v>189.2</v>
      </c>
      <c r="H104" s="44"/>
      <c r="I104" s="44"/>
      <c r="J104" s="44"/>
      <c r="K104" s="44"/>
      <c r="L104" s="44"/>
      <c r="M104" s="44"/>
      <c r="N104" s="44"/>
      <c r="O104" s="50">
        <f>SUM(D104:N104)</f>
        <v>189.2</v>
      </c>
      <c r="P104" s="30"/>
    </row>
    <row r="105" spans="1:16" ht="31.5" x14ac:dyDescent="0.25">
      <c r="A105" s="45" t="s">
        <v>170</v>
      </c>
      <c r="B105" s="155"/>
      <c r="C105" s="156"/>
      <c r="D105" s="44"/>
      <c r="E105" s="44"/>
      <c r="F105" s="44"/>
      <c r="G105" s="44"/>
      <c r="H105" s="44"/>
      <c r="I105" s="44">
        <v>197.8</v>
      </c>
      <c r="J105" s="44"/>
      <c r="K105" s="44"/>
      <c r="L105" s="44"/>
      <c r="M105" s="44"/>
      <c r="N105" s="44"/>
      <c r="O105" s="50">
        <f>SUM(D105:N105)</f>
        <v>197.8</v>
      </c>
      <c r="P105" s="30"/>
    </row>
    <row r="106" spans="1:16" x14ac:dyDescent="0.25">
      <c r="A106" s="45" t="s">
        <v>171</v>
      </c>
      <c r="B106" s="155"/>
      <c r="C106" s="156"/>
      <c r="D106" s="44"/>
      <c r="E106" s="44"/>
      <c r="F106" s="44"/>
      <c r="G106" s="44"/>
      <c r="H106" s="44"/>
      <c r="I106" s="44">
        <v>34.299999999999997</v>
      </c>
      <c r="J106" s="44"/>
      <c r="K106" s="44"/>
      <c r="L106" s="44"/>
      <c r="M106" s="44"/>
      <c r="N106" s="44">
        <v>-54.4</v>
      </c>
      <c r="O106" s="50">
        <f>SUM(D106:N106)</f>
        <v>-20.100000000000001</v>
      </c>
      <c r="P106" s="30"/>
    </row>
    <row r="107" spans="1:16" ht="31.5" x14ac:dyDescent="0.25">
      <c r="A107" s="42" t="s">
        <v>252</v>
      </c>
      <c r="B107" s="155"/>
      <c r="C107" s="156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>
        <v>352.2</v>
      </c>
      <c r="O107" s="50">
        <f>SUM(D107:N107)</f>
        <v>352.2</v>
      </c>
      <c r="P107" s="30"/>
    </row>
    <row r="108" spans="1:16" ht="31.5" x14ac:dyDescent="0.25">
      <c r="A108" s="42" t="s">
        <v>115</v>
      </c>
      <c r="B108" s="155"/>
      <c r="C108" s="156"/>
      <c r="D108" s="44">
        <v>346.1</v>
      </c>
      <c r="E108" s="44"/>
      <c r="F108" s="44"/>
      <c r="G108" s="44"/>
      <c r="H108" s="44"/>
      <c r="I108" s="44"/>
      <c r="J108" s="44"/>
      <c r="K108" s="44"/>
      <c r="L108" s="44"/>
      <c r="M108" s="44"/>
      <c r="N108" s="44">
        <v>-346.1</v>
      </c>
      <c r="O108" s="50">
        <f>SUM(D108:N108)</f>
        <v>0</v>
      </c>
      <c r="P108" s="30"/>
    </row>
    <row r="109" spans="1:16" ht="31.5" x14ac:dyDescent="0.25">
      <c r="A109" s="42" t="s">
        <v>82</v>
      </c>
      <c r="B109" s="144"/>
      <c r="C109" s="146"/>
      <c r="D109" s="44">
        <v>3184.9</v>
      </c>
      <c r="E109" s="44"/>
      <c r="F109" s="44"/>
      <c r="G109" s="44"/>
      <c r="H109" s="44"/>
      <c r="I109" s="44"/>
      <c r="J109" s="44"/>
      <c r="K109" s="44"/>
      <c r="L109" s="44"/>
      <c r="M109" s="44"/>
      <c r="N109" s="44">
        <v>-3184.9</v>
      </c>
      <c r="O109" s="50">
        <f>SUM(D109:N109)</f>
        <v>0</v>
      </c>
      <c r="P109" s="30"/>
    </row>
    <row r="110" spans="1:16" ht="78.75" x14ac:dyDescent="0.25">
      <c r="A110" s="45" t="s">
        <v>56</v>
      </c>
      <c r="B110" s="61" t="s">
        <v>52</v>
      </c>
      <c r="C110" s="60" t="s">
        <v>51</v>
      </c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>
        <v>-4616.8</v>
      </c>
      <c r="O110" s="50">
        <f>SUM(D110:N110)</f>
        <v>-4616.8</v>
      </c>
      <c r="P110" s="30"/>
    </row>
    <row r="111" spans="1:16" ht="31.5" x14ac:dyDescent="0.25">
      <c r="A111" s="45" t="s">
        <v>65</v>
      </c>
      <c r="B111" s="69" t="s">
        <v>64</v>
      </c>
      <c r="C111" s="68" t="s">
        <v>63</v>
      </c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50">
        <f>SUM(D111:N111)</f>
        <v>0</v>
      </c>
      <c r="P111" s="30"/>
    </row>
    <row r="112" spans="1:16" x14ac:dyDescent="0.25">
      <c r="A112" s="65"/>
      <c r="B112" s="34"/>
      <c r="C112" s="33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</row>
    <row r="113" spans="1:16" x14ac:dyDescent="0.25">
      <c r="A113" s="28"/>
      <c r="B113" s="28"/>
      <c r="C113" s="33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</row>
    <row r="114" spans="1:16" x14ac:dyDescent="0.25">
      <c r="A114" s="28"/>
      <c r="B114" s="28"/>
      <c r="C114" s="33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</row>
    <row r="115" spans="1:16" x14ac:dyDescent="0.25">
      <c r="A115" s="28"/>
      <c r="B115" s="28"/>
      <c r="C115" s="33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</row>
    <row r="116" spans="1:16" x14ac:dyDescent="0.25">
      <c r="A116" s="28"/>
      <c r="B116" s="28"/>
      <c r="C116" s="31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</row>
    <row r="117" spans="1:16" x14ac:dyDescent="0.25">
      <c r="C117" s="32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</row>
    <row r="118" spans="1:16" x14ac:dyDescent="0.25">
      <c r="C118" s="32"/>
    </row>
  </sheetData>
  <mergeCells count="24">
    <mergeCell ref="B98:B109"/>
    <mergeCell ref="C98:C109"/>
    <mergeCell ref="B31:B42"/>
    <mergeCell ref="C31:C42"/>
    <mergeCell ref="B45:B56"/>
    <mergeCell ref="C45:C56"/>
    <mergeCell ref="B59:B68"/>
    <mergeCell ref="C59:C68"/>
    <mergeCell ref="B57:B58"/>
    <mergeCell ref="C57:C58"/>
    <mergeCell ref="B69:B80"/>
    <mergeCell ref="C69:C80"/>
    <mergeCell ref="B83:B85"/>
    <mergeCell ref="C83:C85"/>
    <mergeCell ref="B87:B96"/>
    <mergeCell ref="C87:C96"/>
    <mergeCell ref="B81:B82"/>
    <mergeCell ref="C81:C82"/>
    <mergeCell ref="B25:B28"/>
    <mergeCell ref="A1:I1"/>
    <mergeCell ref="B3:C3"/>
    <mergeCell ref="C25:C28"/>
    <mergeCell ref="C29:C30"/>
    <mergeCell ref="B29:B30"/>
  </mergeCells>
  <pageMargins left="0.31496062992125984" right="0.31496062992125984" top="0.15748031496062992" bottom="0.15748031496062992" header="0.31496062992125984" footer="0.31496062992125984"/>
  <pageSetup paperSize="9" scale="4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"/>
  <sheetViews>
    <sheetView zoomScale="145" zoomScaleNormal="145" workbookViewId="0">
      <pane ySplit="4" topLeftCell="A5" activePane="bottomLeft" state="frozen"/>
      <selection pane="bottomLeft" activeCell="F16" sqref="F16"/>
    </sheetView>
  </sheetViews>
  <sheetFormatPr defaultRowHeight="16.5" x14ac:dyDescent="0.3"/>
  <cols>
    <col min="1" max="1" width="7.140625" style="77" customWidth="1"/>
    <col min="2" max="2" width="31" style="77" customWidth="1"/>
    <col min="3" max="3" width="13.140625" style="77" customWidth="1"/>
    <col min="4" max="4" width="10.85546875" style="77" customWidth="1"/>
    <col min="5" max="5" width="13.5703125" style="77" customWidth="1"/>
    <col min="6" max="6" width="62.5703125" style="77" customWidth="1"/>
    <col min="7" max="16384" width="9.140625" style="77"/>
  </cols>
  <sheetData>
    <row r="2" spans="1:6" x14ac:dyDescent="0.3">
      <c r="A2" s="165" t="s">
        <v>133</v>
      </c>
      <c r="B2" s="165"/>
      <c r="C2" s="165"/>
      <c r="D2" s="165"/>
      <c r="E2" s="165"/>
      <c r="F2" s="165"/>
    </row>
    <row r="3" spans="1:6" ht="6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26" t="s">
        <v>0</v>
      </c>
      <c r="B4" s="26" t="s">
        <v>1</v>
      </c>
      <c r="C4" s="26" t="s">
        <v>92</v>
      </c>
      <c r="D4" s="26" t="s">
        <v>14</v>
      </c>
      <c r="E4" s="26" t="s">
        <v>93</v>
      </c>
      <c r="F4" s="26" t="s">
        <v>2</v>
      </c>
    </row>
    <row r="5" spans="1:6" x14ac:dyDescent="0.3">
      <c r="A5" s="166" t="s">
        <v>198</v>
      </c>
      <c r="B5" s="167"/>
      <c r="C5" s="167"/>
      <c r="D5" s="167"/>
      <c r="E5" s="167"/>
      <c r="F5" s="168"/>
    </row>
    <row r="6" spans="1:6" x14ac:dyDescent="0.3">
      <c r="A6" s="9" t="s">
        <v>8</v>
      </c>
      <c r="B6" s="10"/>
      <c r="C6" s="93" t="s">
        <v>107</v>
      </c>
      <c r="D6" s="74"/>
      <c r="E6" s="75"/>
      <c r="F6" s="21"/>
    </row>
    <row r="7" spans="1:6" x14ac:dyDescent="0.3">
      <c r="A7" s="169" t="s">
        <v>6</v>
      </c>
      <c r="B7" s="170"/>
      <c r="C7" s="170"/>
      <c r="D7" s="170"/>
      <c r="E7" s="170"/>
      <c r="F7" s="171"/>
    </row>
    <row r="8" spans="1:6" ht="38.25" x14ac:dyDescent="0.3">
      <c r="A8" s="24"/>
      <c r="B8" s="78" t="s">
        <v>80</v>
      </c>
      <c r="C8" s="25">
        <v>85714.1</v>
      </c>
      <c r="D8" s="25">
        <v>300</v>
      </c>
      <c r="E8" s="104">
        <f>C8+D8</f>
        <v>86014.1</v>
      </c>
      <c r="F8" s="22"/>
    </row>
    <row r="9" spans="1:6" ht="25.5" x14ac:dyDescent="0.3">
      <c r="A9" s="24"/>
      <c r="B9" s="78" t="s">
        <v>199</v>
      </c>
      <c r="C9" s="25">
        <v>6877.5</v>
      </c>
      <c r="D9" s="25">
        <v>1540.5</v>
      </c>
      <c r="E9" s="25">
        <f t="shared" ref="E9" si="0">C9+D9</f>
        <v>8418</v>
      </c>
      <c r="F9" s="22" t="s">
        <v>202</v>
      </c>
    </row>
    <row r="10" spans="1:6" x14ac:dyDescent="0.3">
      <c r="A10" s="13"/>
      <c r="B10" s="14" t="s">
        <v>4</v>
      </c>
      <c r="C10" s="15"/>
      <c r="D10" s="15">
        <f>SUM(D8:D9)</f>
        <v>1840.5</v>
      </c>
      <c r="E10" s="15"/>
      <c r="F10" s="16"/>
    </row>
    <row r="11" spans="1:6" ht="18.75" hidden="1" customHeight="1" x14ac:dyDescent="0.3">
      <c r="A11" s="169" t="s">
        <v>7</v>
      </c>
      <c r="B11" s="170"/>
      <c r="C11" s="170"/>
      <c r="D11" s="170"/>
      <c r="E11" s="170"/>
      <c r="F11" s="171"/>
    </row>
    <row r="12" spans="1:6" ht="25.5" hidden="1" x14ac:dyDescent="0.3">
      <c r="A12" s="11"/>
      <c r="B12" s="78" t="s">
        <v>79</v>
      </c>
      <c r="C12" s="12">
        <v>0</v>
      </c>
      <c r="D12" s="12"/>
      <c r="E12" s="12">
        <f>C12+D12</f>
        <v>0</v>
      </c>
      <c r="F12" s="79" t="s">
        <v>97</v>
      </c>
    </row>
    <row r="13" spans="1:6" s="4" customFormat="1" hidden="1" x14ac:dyDescent="0.3">
      <c r="A13" s="13"/>
      <c r="B13" s="13" t="s">
        <v>4</v>
      </c>
      <c r="C13" s="17"/>
      <c r="D13" s="17">
        <f>SUM(D12:D12)</f>
        <v>0</v>
      </c>
      <c r="E13" s="17"/>
      <c r="F13" s="13"/>
    </row>
    <row r="14" spans="1:6" x14ac:dyDescent="0.3">
      <c r="A14" s="172" t="s">
        <v>5</v>
      </c>
      <c r="B14" s="172"/>
      <c r="C14" s="172"/>
      <c r="D14" s="172"/>
      <c r="E14" s="172"/>
      <c r="F14" s="172"/>
    </row>
    <row r="15" spans="1:6" ht="38.25" x14ac:dyDescent="0.3">
      <c r="A15" s="131" t="s">
        <v>9</v>
      </c>
      <c r="B15" s="132" t="s">
        <v>136</v>
      </c>
      <c r="C15" s="130">
        <v>12259.6</v>
      </c>
      <c r="D15" s="91">
        <v>1540.5</v>
      </c>
      <c r="E15" s="130">
        <f>C15+D15</f>
        <v>13800.1</v>
      </c>
      <c r="F15" s="109" t="s">
        <v>200</v>
      </c>
    </row>
    <row r="16" spans="1:6" ht="25.5" x14ac:dyDescent="0.3">
      <c r="A16" s="129" t="s">
        <v>23</v>
      </c>
      <c r="B16" s="133" t="s">
        <v>26</v>
      </c>
      <c r="C16" s="128">
        <f>233155.8-120</f>
        <v>233035.8</v>
      </c>
      <c r="D16" s="91">
        <v>300</v>
      </c>
      <c r="E16" s="128">
        <f>C16+D16</f>
        <v>233335.8</v>
      </c>
      <c r="F16" s="109" t="s">
        <v>201</v>
      </c>
    </row>
    <row r="17" spans="1:6" hidden="1" x14ac:dyDescent="0.3">
      <c r="A17" s="129"/>
      <c r="B17" s="133"/>
      <c r="C17" s="128"/>
      <c r="D17" s="91"/>
      <c r="E17" s="128"/>
      <c r="F17" s="109"/>
    </row>
    <row r="18" spans="1:6" hidden="1" x14ac:dyDescent="0.3">
      <c r="A18" s="129"/>
      <c r="B18" s="133"/>
      <c r="C18" s="128"/>
      <c r="D18" s="91"/>
      <c r="E18" s="128"/>
      <c r="F18" s="109"/>
    </row>
    <row r="19" spans="1:6" s="3" customFormat="1" x14ac:dyDescent="0.3">
      <c r="A19" s="18"/>
      <c r="B19" s="14" t="s">
        <v>4</v>
      </c>
      <c r="C19" s="17"/>
      <c r="D19" s="17">
        <f>SUM(D15:D16)</f>
        <v>1840.5</v>
      </c>
      <c r="E19" s="17"/>
      <c r="F19" s="19"/>
    </row>
    <row r="20" spans="1:6" x14ac:dyDescent="0.3">
      <c r="A20" s="20" t="s">
        <v>108</v>
      </c>
      <c r="B20" s="20"/>
      <c r="C20" s="20"/>
      <c r="D20" s="93" t="s">
        <v>109</v>
      </c>
      <c r="E20" s="73"/>
      <c r="F20" s="73"/>
    </row>
    <row r="21" spans="1:6" x14ac:dyDescent="0.3">
      <c r="A21" s="5"/>
      <c r="B21" s="6"/>
      <c r="C21" s="7"/>
      <c r="D21" s="7"/>
      <c r="E21" s="7"/>
      <c r="F21" s="6"/>
    </row>
    <row r="22" spans="1:6" x14ac:dyDescent="0.3">
      <c r="A22" s="5"/>
      <c r="B22" s="6"/>
      <c r="C22" s="7"/>
      <c r="D22" s="7"/>
      <c r="E22" s="7"/>
      <c r="F22" s="6"/>
    </row>
    <row r="23" spans="1:6" x14ac:dyDescent="0.3">
      <c r="A23" s="5"/>
      <c r="B23" s="6"/>
      <c r="C23" s="7"/>
      <c r="D23" s="7"/>
      <c r="E23" s="7"/>
      <c r="F23" s="6"/>
    </row>
    <row r="24" spans="1:6" x14ac:dyDescent="0.3">
      <c r="A24" s="5"/>
      <c r="B24" s="6"/>
      <c r="C24" s="7"/>
      <c r="D24" s="7"/>
      <c r="E24" s="7"/>
      <c r="F24" s="6"/>
    </row>
    <row r="25" spans="1:6" x14ac:dyDescent="0.3">
      <c r="A25" s="5"/>
      <c r="B25" s="6"/>
      <c r="C25" s="7"/>
      <c r="D25" s="7"/>
      <c r="E25" s="7"/>
      <c r="F25" s="6"/>
    </row>
    <row r="26" spans="1:6" x14ac:dyDescent="0.3">
      <c r="A26" s="5"/>
      <c r="B26" s="6"/>
      <c r="C26" s="7"/>
      <c r="D26" s="7"/>
      <c r="E26" s="7"/>
      <c r="F26" s="6"/>
    </row>
    <row r="27" spans="1:6" x14ac:dyDescent="0.3">
      <c r="A27" s="5"/>
      <c r="B27" s="6"/>
      <c r="C27" s="7"/>
      <c r="D27" s="7"/>
      <c r="E27" s="7"/>
      <c r="F27" s="6"/>
    </row>
  </sheetData>
  <mergeCells count="5">
    <mergeCell ref="A2:F2"/>
    <mergeCell ref="A5:F5"/>
    <mergeCell ref="A7:F7"/>
    <mergeCell ref="A11:F11"/>
    <mergeCell ref="A14:F14"/>
  </mergeCells>
  <hyperlinks>
    <hyperlink ref="C6" display="http://engels.me/2010-06-08-17-24-21/2010-06-08-17-43-42/resheniya-engelsskogo-gorodskogo-soveta-deputatov-ot-2020goda"/>
    <hyperlink ref="D20" display="http://engels.me/2010-06-08-17-24-58/byudzhet-na-2020-god/byudzhet"/>
  </hyperlinks>
  <pageMargins left="0.31496062992125984" right="0.23622047244094491" top="0.43307086614173229" bottom="0.43307086614173229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"/>
  <sheetViews>
    <sheetView zoomScale="145" zoomScaleNormal="145" workbookViewId="0">
      <pane ySplit="4" topLeftCell="A5" activePane="bottomLeft" state="frozen"/>
      <selection pane="bottomLeft" activeCell="D22" sqref="D22"/>
    </sheetView>
  </sheetViews>
  <sheetFormatPr defaultRowHeight="16.5" x14ac:dyDescent="0.3"/>
  <cols>
    <col min="1" max="1" width="7.140625" style="77" customWidth="1"/>
    <col min="2" max="2" width="31" style="77" customWidth="1"/>
    <col min="3" max="3" width="13.140625" style="77" customWidth="1"/>
    <col min="4" max="4" width="10.85546875" style="77" customWidth="1"/>
    <col min="5" max="5" width="13.5703125" style="77" customWidth="1"/>
    <col min="6" max="6" width="62.5703125" style="77" customWidth="1"/>
    <col min="7" max="16384" width="9.140625" style="77"/>
  </cols>
  <sheetData>
    <row r="2" spans="1:6" x14ac:dyDescent="0.3">
      <c r="A2" s="165" t="s">
        <v>133</v>
      </c>
      <c r="B2" s="165"/>
      <c r="C2" s="165"/>
      <c r="D2" s="165"/>
      <c r="E2" s="165"/>
      <c r="F2" s="165"/>
    </row>
    <row r="3" spans="1:6" ht="6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26" t="s">
        <v>0</v>
      </c>
      <c r="B4" s="26" t="s">
        <v>1</v>
      </c>
      <c r="C4" s="26" t="s">
        <v>92</v>
      </c>
      <c r="D4" s="26" t="s">
        <v>14</v>
      </c>
      <c r="E4" s="26" t="s">
        <v>93</v>
      </c>
      <c r="F4" s="26" t="s">
        <v>2</v>
      </c>
    </row>
    <row r="5" spans="1:6" x14ac:dyDescent="0.3">
      <c r="A5" s="166" t="s">
        <v>205</v>
      </c>
      <c r="B5" s="167"/>
      <c r="C5" s="167"/>
      <c r="D5" s="167"/>
      <c r="E5" s="167"/>
      <c r="F5" s="168"/>
    </row>
    <row r="6" spans="1:6" x14ac:dyDescent="0.3">
      <c r="A6" s="9" t="s">
        <v>8</v>
      </c>
      <c r="B6" s="10"/>
      <c r="C6" s="93" t="s">
        <v>107</v>
      </c>
      <c r="D6" s="74"/>
      <c r="E6" s="75"/>
      <c r="F6" s="21"/>
    </row>
    <row r="7" spans="1:6" x14ac:dyDescent="0.3">
      <c r="A7" s="169" t="s">
        <v>6</v>
      </c>
      <c r="B7" s="170"/>
      <c r="C7" s="170"/>
      <c r="D7" s="170"/>
      <c r="E7" s="170"/>
      <c r="F7" s="171"/>
    </row>
    <row r="8" spans="1:6" ht="38.25" x14ac:dyDescent="0.3">
      <c r="A8" s="24"/>
      <c r="B8" s="78" t="s">
        <v>80</v>
      </c>
      <c r="C8" s="25">
        <v>86014.1</v>
      </c>
      <c r="D8" s="25">
        <v>19522.8</v>
      </c>
      <c r="E8" s="104">
        <f>C8+D8</f>
        <v>105536.90000000001</v>
      </c>
      <c r="F8" s="22"/>
    </row>
    <row r="9" spans="1:6" x14ac:dyDescent="0.3">
      <c r="A9" s="13"/>
      <c r="B9" s="14" t="s">
        <v>4</v>
      </c>
      <c r="C9" s="15"/>
      <c r="D9" s="15">
        <f>SUM(D8:D8)</f>
        <v>19522.8</v>
      </c>
      <c r="E9" s="15"/>
      <c r="F9" s="16"/>
    </row>
    <row r="10" spans="1:6" ht="18.75" hidden="1" customHeight="1" x14ac:dyDescent="0.3">
      <c r="A10" s="169" t="s">
        <v>7</v>
      </c>
      <c r="B10" s="170"/>
      <c r="C10" s="170"/>
      <c r="D10" s="170"/>
      <c r="E10" s="170"/>
      <c r="F10" s="171"/>
    </row>
    <row r="11" spans="1:6" ht="25.5" hidden="1" x14ac:dyDescent="0.3">
      <c r="A11" s="11"/>
      <c r="B11" s="78" t="s">
        <v>79</v>
      </c>
      <c r="C11" s="12">
        <v>0</v>
      </c>
      <c r="D11" s="12"/>
      <c r="E11" s="12">
        <f>C11+D11</f>
        <v>0</v>
      </c>
      <c r="F11" s="79" t="s">
        <v>97</v>
      </c>
    </row>
    <row r="12" spans="1:6" s="4" customFormat="1" hidden="1" x14ac:dyDescent="0.3">
      <c r="A12" s="13"/>
      <c r="B12" s="13" t="s">
        <v>4</v>
      </c>
      <c r="C12" s="17"/>
      <c r="D12" s="17">
        <f>SUM(D11:D11)</f>
        <v>0</v>
      </c>
      <c r="E12" s="17"/>
      <c r="F12" s="13"/>
    </row>
    <row r="13" spans="1:6" x14ac:dyDescent="0.3">
      <c r="A13" s="172" t="s">
        <v>5</v>
      </c>
      <c r="B13" s="172"/>
      <c r="C13" s="172"/>
      <c r="D13" s="172"/>
      <c r="E13" s="172"/>
      <c r="F13" s="172"/>
    </row>
    <row r="14" spans="1:6" s="80" customFormat="1" ht="38.25" x14ac:dyDescent="0.3">
      <c r="A14" s="139" t="s">
        <v>16</v>
      </c>
      <c r="B14" s="140" t="s">
        <v>126</v>
      </c>
      <c r="C14" s="104">
        <v>6785</v>
      </c>
      <c r="D14" s="91">
        <v>1700</v>
      </c>
      <c r="E14" s="104">
        <f t="shared" ref="E14:E18" si="0">C14+D14</f>
        <v>8485</v>
      </c>
      <c r="F14" s="109" t="s">
        <v>207</v>
      </c>
    </row>
    <row r="15" spans="1:6" s="80" customFormat="1" ht="80.25" customHeight="1" x14ac:dyDescent="0.3">
      <c r="A15" s="139" t="s">
        <v>83</v>
      </c>
      <c r="B15" s="140" t="s">
        <v>84</v>
      </c>
      <c r="C15" s="104">
        <v>1011.9</v>
      </c>
      <c r="D15" s="91">
        <v>-5</v>
      </c>
      <c r="E15" s="104">
        <f t="shared" si="0"/>
        <v>1006.9</v>
      </c>
      <c r="F15" s="178" t="s">
        <v>208</v>
      </c>
    </row>
    <row r="16" spans="1:6" x14ac:dyDescent="0.3">
      <c r="A16" s="138" t="s">
        <v>9</v>
      </c>
      <c r="B16" s="140" t="s">
        <v>136</v>
      </c>
      <c r="C16" s="137">
        <v>13800.1</v>
      </c>
      <c r="D16" s="91">
        <v>5</v>
      </c>
      <c r="E16" s="137">
        <f>C16+D16</f>
        <v>13805.1</v>
      </c>
      <c r="F16" s="179"/>
    </row>
    <row r="17" spans="1:6" s="80" customFormat="1" ht="51" x14ac:dyDescent="0.3">
      <c r="A17" s="139" t="s">
        <v>22</v>
      </c>
      <c r="B17" s="140" t="s">
        <v>25</v>
      </c>
      <c r="C17" s="104">
        <v>25000</v>
      </c>
      <c r="D17" s="91">
        <v>2500</v>
      </c>
      <c r="E17" s="104">
        <f t="shared" si="0"/>
        <v>27500</v>
      </c>
      <c r="F17" s="109" t="s">
        <v>209</v>
      </c>
    </row>
    <row r="18" spans="1:6" s="80" customFormat="1" ht="25.5" x14ac:dyDescent="0.3">
      <c r="A18" s="139" t="s">
        <v>3</v>
      </c>
      <c r="B18" s="140" t="s">
        <v>10</v>
      </c>
      <c r="C18" s="104">
        <f>954457.7+64.7</f>
        <v>954522.39999999991</v>
      </c>
      <c r="D18" s="91">
        <v>14311</v>
      </c>
      <c r="E18" s="104">
        <f t="shared" si="0"/>
        <v>968833.39999999991</v>
      </c>
      <c r="F18" s="109" t="s">
        <v>206</v>
      </c>
    </row>
    <row r="19" spans="1:6" ht="38.25" x14ac:dyDescent="0.3">
      <c r="A19" s="161" t="s">
        <v>24</v>
      </c>
      <c r="B19" s="163" t="s">
        <v>27</v>
      </c>
      <c r="C19" s="159">
        <v>92942.3</v>
      </c>
      <c r="D19" s="91">
        <v>540.6</v>
      </c>
      <c r="E19" s="159">
        <f>C19+D19+D20+D21</f>
        <v>93954.1</v>
      </c>
      <c r="F19" s="109" t="s">
        <v>210</v>
      </c>
    </row>
    <row r="20" spans="1:6" x14ac:dyDescent="0.3">
      <c r="A20" s="174"/>
      <c r="B20" s="175"/>
      <c r="C20" s="173"/>
      <c r="D20" s="91">
        <v>226.7</v>
      </c>
      <c r="E20" s="173"/>
      <c r="F20" s="109" t="s">
        <v>211</v>
      </c>
    </row>
    <row r="21" spans="1:6" ht="25.5" x14ac:dyDescent="0.3">
      <c r="A21" s="162"/>
      <c r="B21" s="164"/>
      <c r="C21" s="160"/>
      <c r="D21" s="91">
        <v>244.5</v>
      </c>
      <c r="E21" s="160"/>
      <c r="F21" s="109" t="s">
        <v>212</v>
      </c>
    </row>
    <row r="22" spans="1:6" s="3" customFormat="1" x14ac:dyDescent="0.3">
      <c r="A22" s="18"/>
      <c r="B22" s="14" t="s">
        <v>4</v>
      </c>
      <c r="C22" s="17"/>
      <c r="D22" s="17">
        <f>SUM(D14:D21)</f>
        <v>19522.8</v>
      </c>
      <c r="E22" s="17"/>
      <c r="F22" s="19"/>
    </row>
    <row r="23" spans="1:6" x14ac:dyDescent="0.3">
      <c r="A23" s="20" t="s">
        <v>108</v>
      </c>
      <c r="B23" s="20"/>
      <c r="C23" s="20"/>
      <c r="D23" s="93" t="s">
        <v>109</v>
      </c>
      <c r="E23" s="73"/>
      <c r="F23" s="73"/>
    </row>
    <row r="24" spans="1:6" x14ac:dyDescent="0.3">
      <c r="A24" s="5"/>
      <c r="B24" s="6"/>
      <c r="C24" s="7"/>
      <c r="D24" s="7"/>
      <c r="E24" s="7"/>
      <c r="F24" s="6"/>
    </row>
    <row r="25" spans="1:6" x14ac:dyDescent="0.3">
      <c r="A25" s="5"/>
      <c r="B25" s="6"/>
      <c r="C25" s="7"/>
      <c r="D25" s="7"/>
      <c r="E25" s="7"/>
      <c r="F25" s="6"/>
    </row>
    <row r="26" spans="1:6" x14ac:dyDescent="0.3">
      <c r="A26" s="5"/>
      <c r="B26" s="6"/>
      <c r="C26" s="7"/>
      <c r="D26" s="7"/>
      <c r="E26" s="7"/>
      <c r="F26" s="6"/>
    </row>
    <row r="27" spans="1:6" x14ac:dyDescent="0.3">
      <c r="A27" s="5"/>
      <c r="B27" s="6"/>
      <c r="C27" s="7"/>
      <c r="D27" s="7"/>
      <c r="E27" s="7"/>
      <c r="F27" s="6"/>
    </row>
    <row r="28" spans="1:6" x14ac:dyDescent="0.3">
      <c r="A28" s="5"/>
      <c r="B28" s="6"/>
      <c r="C28" s="7"/>
      <c r="D28" s="7"/>
      <c r="E28" s="7"/>
      <c r="F28" s="6"/>
    </row>
    <row r="29" spans="1:6" x14ac:dyDescent="0.3">
      <c r="A29" s="5"/>
      <c r="B29" s="6"/>
      <c r="C29" s="7"/>
      <c r="D29" s="7"/>
      <c r="E29" s="7"/>
      <c r="F29" s="6"/>
    </row>
    <row r="30" spans="1:6" x14ac:dyDescent="0.3">
      <c r="A30" s="5"/>
      <c r="B30" s="6"/>
      <c r="C30" s="7"/>
      <c r="D30" s="7"/>
      <c r="E30" s="7"/>
      <c r="F30" s="6"/>
    </row>
  </sheetData>
  <mergeCells count="10">
    <mergeCell ref="A19:A21"/>
    <mergeCell ref="B19:B21"/>
    <mergeCell ref="C19:C21"/>
    <mergeCell ref="E19:E21"/>
    <mergeCell ref="F15:F16"/>
    <mergeCell ref="A2:F2"/>
    <mergeCell ref="A5:F5"/>
    <mergeCell ref="A7:F7"/>
    <mergeCell ref="A10:F10"/>
    <mergeCell ref="A13:F13"/>
  </mergeCells>
  <hyperlinks>
    <hyperlink ref="C6" display="http://engels.me/2010-06-08-17-24-21/2010-06-08-17-43-42/resheniya-engelsskogo-gorodskogo-soveta-deputatov-ot-2020goda"/>
    <hyperlink ref="D23" display="http://engels.me/2010-06-08-17-24-58/byudzhet-na-2020-god/byudzhet"/>
  </hyperlinks>
  <pageMargins left="0.31496062992125984" right="0.23622047244094491" top="0.43307086614173229" bottom="0.43307086614173229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2"/>
  <sheetViews>
    <sheetView tabSelected="1" zoomScale="145" zoomScaleNormal="145" workbookViewId="0">
      <pane ySplit="4" topLeftCell="A5" activePane="bottomLeft" state="frozen"/>
      <selection pane="bottomLeft" activeCell="B20" sqref="B20"/>
    </sheetView>
  </sheetViews>
  <sheetFormatPr defaultRowHeight="16.5" x14ac:dyDescent="0.3"/>
  <cols>
    <col min="1" max="1" width="7.140625" style="77" customWidth="1"/>
    <col min="2" max="2" width="47" style="77" customWidth="1"/>
    <col min="3" max="3" width="13.140625" style="77" customWidth="1"/>
    <col min="4" max="4" width="9.42578125" style="77" customWidth="1"/>
    <col min="5" max="5" width="11.140625" style="77" customWidth="1"/>
    <col min="6" max="6" width="62.5703125" style="77" customWidth="1"/>
    <col min="7" max="16384" width="9.140625" style="77"/>
  </cols>
  <sheetData>
    <row r="2" spans="1:6" x14ac:dyDescent="0.3">
      <c r="A2" s="165" t="s">
        <v>133</v>
      </c>
      <c r="B2" s="165"/>
      <c r="C2" s="165"/>
      <c r="D2" s="165"/>
      <c r="E2" s="165"/>
      <c r="F2" s="165"/>
    </row>
    <row r="3" spans="1:6" ht="6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26" t="s">
        <v>0</v>
      </c>
      <c r="B4" s="26" t="s">
        <v>1</v>
      </c>
      <c r="C4" s="26" t="s">
        <v>92</v>
      </c>
      <c r="D4" s="26" t="s">
        <v>14</v>
      </c>
      <c r="E4" s="26" t="s">
        <v>93</v>
      </c>
      <c r="F4" s="26" t="s">
        <v>2</v>
      </c>
    </row>
    <row r="5" spans="1:6" x14ac:dyDescent="0.3">
      <c r="A5" s="166" t="s">
        <v>217</v>
      </c>
      <c r="B5" s="167"/>
      <c r="C5" s="167"/>
      <c r="D5" s="167"/>
      <c r="E5" s="167"/>
      <c r="F5" s="168"/>
    </row>
    <row r="6" spans="1:6" x14ac:dyDescent="0.3">
      <c r="A6" s="9" t="s">
        <v>8</v>
      </c>
      <c r="B6" s="10"/>
      <c r="C6" s="93" t="s">
        <v>107</v>
      </c>
      <c r="D6" s="74"/>
      <c r="E6" s="75"/>
      <c r="F6" s="21"/>
    </row>
    <row r="7" spans="1:6" x14ac:dyDescent="0.3">
      <c r="A7" s="169" t="s">
        <v>6</v>
      </c>
      <c r="B7" s="170"/>
      <c r="C7" s="170"/>
      <c r="D7" s="170"/>
      <c r="E7" s="170"/>
      <c r="F7" s="171"/>
    </row>
    <row r="8" spans="1:6" ht="25.5" x14ac:dyDescent="0.3">
      <c r="A8" s="24"/>
      <c r="B8" s="78" t="s">
        <v>48</v>
      </c>
      <c r="C8" s="25">
        <v>307692.90000000002</v>
      </c>
      <c r="D8" s="25">
        <v>16000</v>
      </c>
      <c r="E8" s="104">
        <f>C8+D8</f>
        <v>323692.90000000002</v>
      </c>
      <c r="F8" s="22" t="s">
        <v>226</v>
      </c>
    </row>
    <row r="9" spans="1:6" x14ac:dyDescent="0.3">
      <c r="A9" s="24"/>
      <c r="B9" s="78" t="s">
        <v>66</v>
      </c>
      <c r="C9" s="25">
        <v>6285</v>
      </c>
      <c r="D9" s="25">
        <v>-620</v>
      </c>
      <c r="E9" s="104">
        <f t="shared" ref="E9:E21" si="0">C9+D9</f>
        <v>5665</v>
      </c>
      <c r="F9" s="22"/>
    </row>
    <row r="10" spans="1:6" x14ac:dyDescent="0.3">
      <c r="A10" s="24"/>
      <c r="B10" s="78" t="s">
        <v>62</v>
      </c>
      <c r="C10" s="25">
        <v>107647.7</v>
      </c>
      <c r="D10" s="25">
        <v>-11000</v>
      </c>
      <c r="E10" s="104">
        <f t="shared" si="0"/>
        <v>96647.7</v>
      </c>
      <c r="F10" s="22"/>
    </row>
    <row r="11" spans="1:6" x14ac:dyDescent="0.3">
      <c r="A11" s="24"/>
      <c r="B11" s="78" t="s">
        <v>28</v>
      </c>
      <c r="C11" s="25">
        <v>108180</v>
      </c>
      <c r="D11" s="25">
        <v>45800</v>
      </c>
      <c r="E11" s="104">
        <f t="shared" si="0"/>
        <v>153980</v>
      </c>
      <c r="F11" s="22"/>
    </row>
    <row r="12" spans="1:6" x14ac:dyDescent="0.3">
      <c r="A12" s="24"/>
      <c r="B12" s="78" t="s">
        <v>218</v>
      </c>
      <c r="C12" s="25">
        <v>74059.199999999997</v>
      </c>
      <c r="D12" s="25">
        <f>550-10400</f>
        <v>-9850</v>
      </c>
      <c r="E12" s="104">
        <f t="shared" si="0"/>
        <v>64209.2</v>
      </c>
      <c r="F12" s="22"/>
    </row>
    <row r="13" spans="1:6" x14ac:dyDescent="0.3">
      <c r="A13" s="24"/>
      <c r="B13" s="78" t="s">
        <v>219</v>
      </c>
      <c r="C13" s="25">
        <v>2294.1</v>
      </c>
      <c r="D13" s="25">
        <v>185</v>
      </c>
      <c r="E13" s="104">
        <f t="shared" si="0"/>
        <v>2479.1</v>
      </c>
      <c r="F13" s="22"/>
    </row>
    <row r="14" spans="1:6" ht="25.5" x14ac:dyDescent="0.3">
      <c r="A14" s="24"/>
      <c r="B14" s="78" t="s">
        <v>125</v>
      </c>
      <c r="C14" s="25">
        <v>3149.8</v>
      </c>
      <c r="D14" s="25">
        <v>-240</v>
      </c>
      <c r="E14" s="104">
        <f t="shared" si="0"/>
        <v>2909.8</v>
      </c>
      <c r="F14" s="22"/>
    </row>
    <row r="15" spans="1:6" x14ac:dyDescent="0.3">
      <c r="A15" s="24"/>
      <c r="B15" s="78" t="s">
        <v>220</v>
      </c>
      <c r="C15" s="25">
        <v>0</v>
      </c>
      <c r="D15" s="25">
        <v>1960</v>
      </c>
      <c r="E15" s="104">
        <f t="shared" si="0"/>
        <v>1960</v>
      </c>
      <c r="F15" s="22"/>
    </row>
    <row r="16" spans="1:6" x14ac:dyDescent="0.3">
      <c r="A16" s="24"/>
      <c r="B16" s="78" t="s">
        <v>221</v>
      </c>
      <c r="C16" s="25">
        <v>105536.9</v>
      </c>
      <c r="D16" s="25">
        <v>-104543</v>
      </c>
      <c r="E16" s="104">
        <f t="shared" si="0"/>
        <v>993.89999999999418</v>
      </c>
      <c r="F16" s="22"/>
    </row>
    <row r="17" spans="1:6" ht="25.5" x14ac:dyDescent="0.3">
      <c r="A17" s="24"/>
      <c r="B17" s="78" t="s">
        <v>222</v>
      </c>
      <c r="C17" s="25">
        <v>6375</v>
      </c>
      <c r="D17" s="25">
        <v>7780</v>
      </c>
      <c r="E17" s="104">
        <f t="shared" si="0"/>
        <v>14155</v>
      </c>
      <c r="F17" s="22"/>
    </row>
    <row r="18" spans="1:6" ht="51" x14ac:dyDescent="0.3">
      <c r="A18" s="24"/>
      <c r="B18" s="78" t="s">
        <v>223</v>
      </c>
      <c r="C18" s="25">
        <v>0</v>
      </c>
      <c r="D18" s="25">
        <v>1773.8</v>
      </c>
      <c r="E18" s="104">
        <f t="shared" si="0"/>
        <v>1773.8</v>
      </c>
      <c r="F18" s="22"/>
    </row>
    <row r="19" spans="1:6" ht="51" x14ac:dyDescent="0.3">
      <c r="A19" s="24"/>
      <c r="B19" s="186" t="s">
        <v>224</v>
      </c>
      <c r="C19" s="25">
        <v>0</v>
      </c>
      <c r="D19" s="25">
        <v>37.799999999999997</v>
      </c>
      <c r="E19" s="104">
        <f t="shared" si="0"/>
        <v>37.799999999999997</v>
      </c>
      <c r="F19" s="22"/>
    </row>
    <row r="20" spans="1:6" x14ac:dyDescent="0.3">
      <c r="A20" s="24"/>
      <c r="B20" s="78" t="s">
        <v>225</v>
      </c>
      <c r="C20" s="25">
        <v>0</v>
      </c>
      <c r="D20" s="25">
        <v>471.2</v>
      </c>
      <c r="E20" s="104">
        <f t="shared" si="0"/>
        <v>471.2</v>
      </c>
      <c r="F20" s="22"/>
    </row>
    <row r="21" spans="1:6" x14ac:dyDescent="0.3">
      <c r="A21" s="24"/>
      <c r="B21" s="78" t="s">
        <v>95</v>
      </c>
      <c r="C21" s="25">
        <v>198.7</v>
      </c>
      <c r="D21" s="25">
        <v>-346.1</v>
      </c>
      <c r="E21" s="104">
        <f t="shared" si="0"/>
        <v>-147.40000000000003</v>
      </c>
      <c r="F21" s="22"/>
    </row>
    <row r="22" spans="1:6" x14ac:dyDescent="0.3">
      <c r="A22" s="13"/>
      <c r="B22" s="14" t="s">
        <v>4</v>
      </c>
      <c r="C22" s="15"/>
      <c r="D22" s="15">
        <f>SUM(D8:D21)</f>
        <v>-52591.299999999996</v>
      </c>
      <c r="E22" s="15"/>
      <c r="F22" s="16"/>
    </row>
    <row r="23" spans="1:6" ht="18.75" hidden="1" customHeight="1" x14ac:dyDescent="0.3">
      <c r="A23" s="169" t="s">
        <v>7</v>
      </c>
      <c r="B23" s="170"/>
      <c r="C23" s="170"/>
      <c r="D23" s="170"/>
      <c r="E23" s="170"/>
      <c r="F23" s="171"/>
    </row>
    <row r="24" spans="1:6" ht="25.5" hidden="1" x14ac:dyDescent="0.3">
      <c r="A24" s="11"/>
      <c r="B24" s="78" t="s">
        <v>79</v>
      </c>
      <c r="C24" s="12">
        <v>0</v>
      </c>
      <c r="D24" s="12"/>
      <c r="E24" s="12">
        <f>C24+D24</f>
        <v>0</v>
      </c>
      <c r="F24" s="79" t="s">
        <v>97</v>
      </c>
    </row>
    <row r="25" spans="1:6" s="4" customFormat="1" hidden="1" x14ac:dyDescent="0.3">
      <c r="A25" s="13"/>
      <c r="B25" s="13" t="s">
        <v>4</v>
      </c>
      <c r="C25" s="17"/>
      <c r="D25" s="17">
        <f>SUM(D24:D24)</f>
        <v>0</v>
      </c>
      <c r="E25" s="17"/>
      <c r="F25" s="13"/>
    </row>
    <row r="26" spans="1:6" x14ac:dyDescent="0.3">
      <c r="A26" s="172" t="s">
        <v>5</v>
      </c>
      <c r="B26" s="172"/>
      <c r="C26" s="172"/>
      <c r="D26" s="172"/>
      <c r="E26" s="172"/>
      <c r="F26" s="172"/>
    </row>
    <row r="27" spans="1:6" s="80" customFormat="1" x14ac:dyDescent="0.3">
      <c r="A27" s="142" t="s">
        <v>227</v>
      </c>
      <c r="B27" s="78" t="s">
        <v>234</v>
      </c>
      <c r="C27" s="104">
        <v>17822.7</v>
      </c>
      <c r="D27" s="88">
        <f>83-2031.7+1.9</f>
        <v>-1946.8</v>
      </c>
      <c r="E27" s="104">
        <f t="shared" ref="E27:E33" si="1">C27+D27</f>
        <v>15875.900000000001</v>
      </c>
      <c r="F27" s="187"/>
    </row>
    <row r="28" spans="1:6" s="80" customFormat="1" x14ac:dyDescent="0.3">
      <c r="A28" s="142" t="s">
        <v>228</v>
      </c>
      <c r="B28" s="78" t="s">
        <v>235</v>
      </c>
      <c r="C28" s="104">
        <v>1002788.9</v>
      </c>
      <c r="D28" s="88">
        <f>-5217.8-1.9</f>
        <v>-5219.7</v>
      </c>
      <c r="E28" s="104">
        <f t="shared" si="1"/>
        <v>997569.20000000007</v>
      </c>
      <c r="F28" s="187"/>
    </row>
    <row r="29" spans="1:6" x14ac:dyDescent="0.3">
      <c r="A29" s="142" t="s">
        <v>229</v>
      </c>
      <c r="B29" s="78" t="s">
        <v>236</v>
      </c>
      <c r="C29" s="104">
        <v>251688.2</v>
      </c>
      <c r="D29" s="88">
        <v>-20661.3</v>
      </c>
      <c r="E29" s="104">
        <f t="shared" si="1"/>
        <v>231026.90000000002</v>
      </c>
      <c r="F29" s="187"/>
    </row>
    <row r="30" spans="1:6" s="80" customFormat="1" x14ac:dyDescent="0.3">
      <c r="A30" s="142" t="s">
        <v>230</v>
      </c>
      <c r="B30" s="78" t="s">
        <v>237</v>
      </c>
      <c r="C30" s="104">
        <v>14805.1</v>
      </c>
      <c r="D30" s="88">
        <v>-1635.5</v>
      </c>
      <c r="E30" s="104">
        <f t="shared" si="1"/>
        <v>13169.6</v>
      </c>
      <c r="F30" s="187"/>
    </row>
    <row r="31" spans="1:6" s="80" customFormat="1" x14ac:dyDescent="0.3">
      <c r="A31" s="142" t="s">
        <v>231</v>
      </c>
      <c r="B31" s="78" t="s">
        <v>238</v>
      </c>
      <c r="C31" s="104">
        <v>93954.1</v>
      </c>
      <c r="D31" s="88">
        <v>-10501.3</v>
      </c>
      <c r="E31" s="104">
        <f t="shared" si="1"/>
        <v>83452.800000000003</v>
      </c>
      <c r="F31" s="187"/>
    </row>
    <row r="32" spans="1:6" x14ac:dyDescent="0.3">
      <c r="A32" s="142" t="s">
        <v>232</v>
      </c>
      <c r="B32" s="78" t="s">
        <v>239</v>
      </c>
      <c r="C32" s="104">
        <v>26202.1</v>
      </c>
      <c r="D32" s="88">
        <f>352.2-8362.1</f>
        <v>-8009.9000000000005</v>
      </c>
      <c r="E32" s="104">
        <f t="shared" si="1"/>
        <v>18192.199999999997</v>
      </c>
      <c r="F32" s="187"/>
    </row>
    <row r="33" spans="1:6" x14ac:dyDescent="0.3">
      <c r="A33" s="142" t="s">
        <v>233</v>
      </c>
      <c r="B33" s="78" t="s">
        <v>240</v>
      </c>
      <c r="C33" s="104">
        <v>19187.8</v>
      </c>
      <c r="D33" s="88">
        <v>-4616.8</v>
      </c>
      <c r="E33" s="104">
        <f t="shared" si="1"/>
        <v>14571</v>
      </c>
      <c r="F33" s="187"/>
    </row>
    <row r="34" spans="1:6" s="3" customFormat="1" x14ac:dyDescent="0.3">
      <c r="A34" s="18"/>
      <c r="B34" s="14" t="s">
        <v>4</v>
      </c>
      <c r="C34" s="17"/>
      <c r="D34" s="17">
        <f>SUM(D27:D33)</f>
        <v>-52591.3</v>
      </c>
      <c r="E34" s="17"/>
      <c r="F34" s="19"/>
    </row>
    <row r="35" spans="1:6" x14ac:dyDescent="0.3">
      <c r="A35" s="20" t="s">
        <v>108</v>
      </c>
      <c r="B35" s="20"/>
      <c r="C35" s="20"/>
      <c r="D35" s="93" t="s">
        <v>109</v>
      </c>
      <c r="E35" s="73"/>
      <c r="F35" s="73"/>
    </row>
    <row r="36" spans="1:6" x14ac:dyDescent="0.3">
      <c r="A36" s="5"/>
      <c r="B36" s="6"/>
      <c r="C36" s="7"/>
      <c r="D36" s="7"/>
      <c r="E36" s="7"/>
      <c r="F36" s="6"/>
    </row>
    <row r="37" spans="1:6" x14ac:dyDescent="0.3">
      <c r="A37" s="5"/>
      <c r="B37" s="6"/>
      <c r="C37" s="7"/>
      <c r="D37" s="7"/>
      <c r="E37" s="7"/>
      <c r="F37" s="6"/>
    </row>
    <row r="38" spans="1:6" x14ac:dyDescent="0.3">
      <c r="A38" s="5"/>
      <c r="B38" s="6"/>
      <c r="C38" s="7"/>
      <c r="D38" s="7"/>
      <c r="E38" s="7"/>
      <c r="F38" s="6"/>
    </row>
    <row r="39" spans="1:6" x14ac:dyDescent="0.3">
      <c r="A39" s="5"/>
      <c r="B39" s="6"/>
      <c r="C39" s="7"/>
      <c r="D39" s="7"/>
      <c r="E39" s="7"/>
      <c r="F39" s="6"/>
    </row>
    <row r="40" spans="1:6" x14ac:dyDescent="0.3">
      <c r="A40" s="5"/>
      <c r="B40" s="6"/>
      <c r="C40" s="7"/>
      <c r="D40" s="7"/>
      <c r="E40" s="7"/>
      <c r="F40" s="6"/>
    </row>
    <row r="41" spans="1:6" x14ac:dyDescent="0.3">
      <c r="A41" s="5"/>
      <c r="B41" s="6"/>
      <c r="C41" s="7"/>
      <c r="D41" s="7"/>
      <c r="E41" s="7"/>
      <c r="F41" s="6"/>
    </row>
    <row r="42" spans="1:6" x14ac:dyDescent="0.3">
      <c r="A42" s="5"/>
      <c r="B42" s="6"/>
      <c r="C42" s="7"/>
      <c r="D42" s="7"/>
      <c r="E42" s="7"/>
      <c r="F42" s="6"/>
    </row>
  </sheetData>
  <mergeCells count="5">
    <mergeCell ref="A2:F2"/>
    <mergeCell ref="A5:F5"/>
    <mergeCell ref="A7:F7"/>
    <mergeCell ref="A23:F23"/>
    <mergeCell ref="A26:F26"/>
  </mergeCells>
  <hyperlinks>
    <hyperlink ref="C6" display="http://engels.me/2010-06-08-17-24-21/2010-06-08-17-43-42/resheniya-engelsskogo-gorodskogo-soveta-deputatov-ot-2020goda"/>
    <hyperlink ref="D35" display="http://engels.me/2010-06-08-17-24-58/byudzhet-na-2020-god/byudzhet"/>
  </hyperlinks>
  <pageMargins left="0.31496062992125984" right="0.23622047244094491" top="0.43307086614173229" bottom="0.43307086614173229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4"/>
  <sheetViews>
    <sheetView zoomScale="145" zoomScaleNormal="145" workbookViewId="0">
      <pane ySplit="4" topLeftCell="A5" activePane="bottomLeft" state="frozen"/>
      <selection pane="bottomLeft" activeCell="A3" sqref="A3"/>
    </sheetView>
  </sheetViews>
  <sheetFormatPr defaultRowHeight="16.5" x14ac:dyDescent="0.3"/>
  <cols>
    <col min="1" max="1" width="7.140625" style="1" customWidth="1"/>
    <col min="2" max="2" width="31" style="1" customWidth="1"/>
    <col min="3" max="3" width="13.140625" style="1" customWidth="1"/>
    <col min="4" max="4" width="10.85546875" style="1" customWidth="1"/>
    <col min="5" max="5" width="13.5703125" style="1" customWidth="1"/>
    <col min="6" max="6" width="53.5703125" style="1" customWidth="1"/>
    <col min="7" max="16384" width="9.140625" style="1"/>
  </cols>
  <sheetData>
    <row r="2" spans="1:6" x14ac:dyDescent="0.3">
      <c r="A2" s="165" t="s">
        <v>133</v>
      </c>
      <c r="B2" s="165"/>
      <c r="C2" s="165"/>
      <c r="D2" s="165"/>
      <c r="E2" s="165"/>
      <c r="F2" s="165"/>
    </row>
    <row r="3" spans="1:6" ht="6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26" t="s">
        <v>0</v>
      </c>
      <c r="B4" s="26" t="s">
        <v>1</v>
      </c>
      <c r="C4" s="26" t="s">
        <v>92</v>
      </c>
      <c r="D4" s="26" t="s">
        <v>14</v>
      </c>
      <c r="E4" s="26" t="s">
        <v>93</v>
      </c>
      <c r="F4" s="26" t="s">
        <v>2</v>
      </c>
    </row>
    <row r="5" spans="1:6" x14ac:dyDescent="0.3">
      <c r="A5" s="166" t="s">
        <v>94</v>
      </c>
      <c r="B5" s="167"/>
      <c r="C5" s="167"/>
      <c r="D5" s="167"/>
      <c r="E5" s="167"/>
      <c r="F5" s="168"/>
    </row>
    <row r="6" spans="1:6" x14ac:dyDescent="0.3">
      <c r="A6" s="9" t="s">
        <v>8</v>
      </c>
      <c r="B6" s="10"/>
      <c r="C6" s="97" t="s">
        <v>107</v>
      </c>
      <c r="D6" s="74"/>
      <c r="E6" s="75"/>
      <c r="F6" s="21"/>
    </row>
    <row r="7" spans="1:6" x14ac:dyDescent="0.3">
      <c r="A7" s="169" t="s">
        <v>6</v>
      </c>
      <c r="B7" s="170"/>
      <c r="C7" s="170"/>
      <c r="D7" s="170"/>
      <c r="E7" s="170"/>
      <c r="F7" s="171"/>
    </row>
    <row r="8" spans="1:6" ht="38.25" x14ac:dyDescent="0.3">
      <c r="A8" s="24"/>
      <c r="B8" s="78" t="s">
        <v>80</v>
      </c>
      <c r="C8" s="25">
        <v>1228</v>
      </c>
      <c r="D8" s="25">
        <v>8092.5</v>
      </c>
      <c r="E8" s="25">
        <f>C8+D8</f>
        <v>9320.5</v>
      </c>
      <c r="F8" s="22"/>
    </row>
    <row r="9" spans="1:6" s="77" customFormat="1" ht="25.5" x14ac:dyDescent="0.3">
      <c r="A9" s="24"/>
      <c r="B9" s="78" t="s">
        <v>95</v>
      </c>
      <c r="C9" s="25">
        <v>0</v>
      </c>
      <c r="D9" s="25">
        <v>198.7</v>
      </c>
      <c r="E9" s="25">
        <f t="shared" ref="E9:E10" si="0">C9+D9</f>
        <v>198.7</v>
      </c>
      <c r="F9" s="22"/>
    </row>
    <row r="10" spans="1:6" s="77" customFormat="1" ht="63.75" x14ac:dyDescent="0.3">
      <c r="A10" s="24"/>
      <c r="B10" s="78" t="s">
        <v>96</v>
      </c>
      <c r="C10" s="25">
        <v>0</v>
      </c>
      <c r="D10" s="25">
        <v>10.4</v>
      </c>
      <c r="E10" s="25">
        <f t="shared" si="0"/>
        <v>10.4</v>
      </c>
      <c r="F10" s="22"/>
    </row>
    <row r="11" spans="1:6" x14ac:dyDescent="0.3">
      <c r="A11" s="13"/>
      <c r="B11" s="14" t="s">
        <v>4</v>
      </c>
      <c r="C11" s="15"/>
      <c r="D11" s="15">
        <f>SUM(D8:D10)</f>
        <v>8301.6</v>
      </c>
      <c r="E11" s="15"/>
      <c r="F11" s="16"/>
    </row>
    <row r="12" spans="1:6" ht="18.75" customHeight="1" x14ac:dyDescent="0.3">
      <c r="A12" s="169" t="s">
        <v>7</v>
      </c>
      <c r="B12" s="170"/>
      <c r="C12" s="170"/>
      <c r="D12" s="170"/>
      <c r="E12" s="170"/>
      <c r="F12" s="171"/>
    </row>
    <row r="13" spans="1:6" ht="25.5" x14ac:dyDescent="0.3">
      <c r="A13" s="11"/>
      <c r="B13" s="76" t="s">
        <v>79</v>
      </c>
      <c r="C13" s="12">
        <v>0</v>
      </c>
      <c r="D13" s="12">
        <v>1562.1</v>
      </c>
      <c r="E13" s="12">
        <f>C13+D13</f>
        <v>1562.1</v>
      </c>
      <c r="F13" s="79" t="s">
        <v>97</v>
      </c>
    </row>
    <row r="14" spans="1:6" s="4" customFormat="1" x14ac:dyDescent="0.3">
      <c r="A14" s="13"/>
      <c r="B14" s="13" t="s">
        <v>4</v>
      </c>
      <c r="C14" s="17"/>
      <c r="D14" s="17">
        <f>SUM(D13:D13)</f>
        <v>1562.1</v>
      </c>
      <c r="E14" s="17"/>
      <c r="F14" s="13"/>
    </row>
    <row r="15" spans="1:6" x14ac:dyDescent="0.3">
      <c r="A15" s="172" t="s">
        <v>5</v>
      </c>
      <c r="B15" s="172"/>
      <c r="C15" s="172"/>
      <c r="D15" s="172"/>
      <c r="E15" s="172"/>
      <c r="F15" s="172"/>
    </row>
    <row r="16" spans="1:6" s="77" customFormat="1" ht="26.25" x14ac:dyDescent="0.3">
      <c r="A16" s="161" t="s">
        <v>16</v>
      </c>
      <c r="B16" s="163" t="s">
        <v>17</v>
      </c>
      <c r="C16" s="159">
        <v>3571.2</v>
      </c>
      <c r="D16" s="88">
        <v>50</v>
      </c>
      <c r="E16" s="159">
        <f>C16+D16+D17+D18</f>
        <v>4016.7</v>
      </c>
      <c r="F16" s="90" t="s">
        <v>99</v>
      </c>
    </row>
    <row r="17" spans="1:6" s="77" customFormat="1" ht="31.5" customHeight="1" x14ac:dyDescent="0.3">
      <c r="A17" s="174"/>
      <c r="B17" s="175"/>
      <c r="C17" s="173"/>
      <c r="D17" s="88">
        <v>93</v>
      </c>
      <c r="E17" s="173"/>
      <c r="F17" s="89" t="s">
        <v>98</v>
      </c>
    </row>
    <row r="18" spans="1:6" s="77" customFormat="1" ht="63.75" x14ac:dyDescent="0.3">
      <c r="A18" s="162"/>
      <c r="B18" s="164"/>
      <c r="C18" s="160"/>
      <c r="D18" s="88">
        <v>302.5</v>
      </c>
      <c r="E18" s="160"/>
      <c r="F18" s="89" t="s">
        <v>100</v>
      </c>
    </row>
    <row r="19" spans="1:6" s="77" customFormat="1" ht="38.25" x14ac:dyDescent="0.3">
      <c r="A19" s="161" t="s">
        <v>3</v>
      </c>
      <c r="B19" s="163" t="s">
        <v>10</v>
      </c>
      <c r="C19" s="159">
        <v>798682.6</v>
      </c>
      <c r="D19" s="88">
        <v>3637.8</v>
      </c>
      <c r="E19" s="159">
        <f>C19+D19+D20</f>
        <v>801856.1</v>
      </c>
      <c r="F19" s="92" t="s">
        <v>106</v>
      </c>
    </row>
    <row r="20" spans="1:6" s="23" customFormat="1" ht="45" customHeight="1" x14ac:dyDescent="0.3">
      <c r="A20" s="162"/>
      <c r="B20" s="164"/>
      <c r="C20" s="160"/>
      <c r="D20" s="88">
        <v>-464.3</v>
      </c>
      <c r="E20" s="160"/>
      <c r="F20" s="176" t="s">
        <v>101</v>
      </c>
    </row>
    <row r="21" spans="1:6" s="80" customFormat="1" ht="44.25" customHeight="1" x14ac:dyDescent="0.3">
      <c r="A21" s="161" t="s">
        <v>9</v>
      </c>
      <c r="B21" s="163" t="s">
        <v>11</v>
      </c>
      <c r="C21" s="159">
        <v>9359</v>
      </c>
      <c r="D21" s="88">
        <v>464.3</v>
      </c>
      <c r="E21" s="159">
        <f>C21+D21+D22+D23</f>
        <v>12072.699999999999</v>
      </c>
      <c r="F21" s="177"/>
    </row>
    <row r="22" spans="1:6" s="80" customFormat="1" ht="51" x14ac:dyDescent="0.3">
      <c r="A22" s="174"/>
      <c r="B22" s="175"/>
      <c r="C22" s="173"/>
      <c r="D22" s="91">
        <v>451.8</v>
      </c>
      <c r="E22" s="173"/>
      <c r="F22" s="89" t="s">
        <v>102</v>
      </c>
    </row>
    <row r="23" spans="1:6" s="80" customFormat="1" ht="38.25" x14ac:dyDescent="0.3">
      <c r="A23" s="162"/>
      <c r="B23" s="164"/>
      <c r="C23" s="160"/>
      <c r="D23" s="91">
        <v>1797.6</v>
      </c>
      <c r="E23" s="160"/>
      <c r="F23" s="89" t="s">
        <v>103</v>
      </c>
    </row>
    <row r="24" spans="1:6" s="80" customFormat="1" ht="51" x14ac:dyDescent="0.3">
      <c r="A24" s="161" t="s">
        <v>12</v>
      </c>
      <c r="B24" s="163" t="s">
        <v>13</v>
      </c>
      <c r="C24" s="159">
        <f>19143.6+400</f>
        <v>19543.599999999999</v>
      </c>
      <c r="D24" s="88">
        <v>3184.9</v>
      </c>
      <c r="E24" s="159">
        <f>C24+D24+D25</f>
        <v>23074.6</v>
      </c>
      <c r="F24" s="89" t="s">
        <v>104</v>
      </c>
    </row>
    <row r="25" spans="1:6" s="80" customFormat="1" x14ac:dyDescent="0.3">
      <c r="A25" s="162"/>
      <c r="B25" s="164"/>
      <c r="C25" s="160"/>
      <c r="D25" s="88">
        <v>346.1</v>
      </c>
      <c r="E25" s="160"/>
      <c r="F25" s="89" t="s">
        <v>105</v>
      </c>
    </row>
    <row r="26" spans="1:6" s="3" customFormat="1" x14ac:dyDescent="0.3">
      <c r="A26" s="18"/>
      <c r="B26" s="14" t="s">
        <v>4</v>
      </c>
      <c r="C26" s="17"/>
      <c r="D26" s="17">
        <f>SUM(D16:D25)</f>
        <v>9863.7000000000007</v>
      </c>
      <c r="E26" s="17"/>
      <c r="F26" s="19"/>
    </row>
    <row r="27" spans="1:6" x14ac:dyDescent="0.3">
      <c r="A27" s="20" t="s">
        <v>108</v>
      </c>
      <c r="B27" s="20"/>
      <c r="C27" s="20"/>
      <c r="D27" s="93" t="s">
        <v>109</v>
      </c>
      <c r="E27" s="73"/>
      <c r="F27" s="73"/>
    </row>
    <row r="28" spans="1:6" x14ac:dyDescent="0.3">
      <c r="A28" s="5"/>
      <c r="B28" s="6"/>
      <c r="C28" s="7"/>
      <c r="D28" s="7"/>
      <c r="E28" s="7"/>
      <c r="F28" s="6"/>
    </row>
    <row r="29" spans="1:6" x14ac:dyDescent="0.3">
      <c r="A29" s="5"/>
      <c r="B29" s="6"/>
      <c r="C29" s="7"/>
      <c r="D29" s="7"/>
      <c r="E29" s="7"/>
      <c r="F29" s="6"/>
    </row>
    <row r="30" spans="1:6" x14ac:dyDescent="0.3">
      <c r="A30" s="5"/>
      <c r="B30" s="6"/>
      <c r="C30" s="7"/>
      <c r="D30" s="7"/>
      <c r="E30" s="7"/>
      <c r="F30" s="6"/>
    </row>
    <row r="31" spans="1:6" x14ac:dyDescent="0.3">
      <c r="A31" s="5"/>
      <c r="B31" s="6"/>
      <c r="C31" s="7"/>
      <c r="D31" s="7"/>
      <c r="E31" s="7"/>
      <c r="F31" s="6"/>
    </row>
    <row r="32" spans="1:6" x14ac:dyDescent="0.3">
      <c r="A32" s="5"/>
      <c r="B32" s="6"/>
      <c r="C32" s="7"/>
      <c r="D32" s="7"/>
      <c r="E32" s="7"/>
      <c r="F32" s="6"/>
    </row>
    <row r="33" spans="1:6" x14ac:dyDescent="0.3">
      <c r="A33" s="5"/>
      <c r="B33" s="6"/>
      <c r="C33" s="7"/>
      <c r="D33" s="7"/>
      <c r="E33" s="7"/>
      <c r="F33" s="6"/>
    </row>
    <row r="34" spans="1:6" x14ac:dyDescent="0.3">
      <c r="A34" s="5"/>
      <c r="B34" s="6"/>
      <c r="C34" s="7"/>
      <c r="D34" s="7"/>
      <c r="E34" s="7"/>
      <c r="F34" s="6"/>
    </row>
  </sheetData>
  <mergeCells count="22">
    <mergeCell ref="A19:A20"/>
    <mergeCell ref="B19:B20"/>
    <mergeCell ref="C19:C20"/>
    <mergeCell ref="E19:E20"/>
    <mergeCell ref="C21:C23"/>
    <mergeCell ref="E21:E23"/>
    <mergeCell ref="E24:E25"/>
    <mergeCell ref="A24:A25"/>
    <mergeCell ref="B24:B25"/>
    <mergeCell ref="C24:C25"/>
    <mergeCell ref="A2:F2"/>
    <mergeCell ref="A5:F5"/>
    <mergeCell ref="A7:F7"/>
    <mergeCell ref="A12:F12"/>
    <mergeCell ref="A15:F15"/>
    <mergeCell ref="E16:E18"/>
    <mergeCell ref="A16:A18"/>
    <mergeCell ref="B16:B18"/>
    <mergeCell ref="C16:C18"/>
    <mergeCell ref="F20:F21"/>
    <mergeCell ref="A21:A23"/>
    <mergeCell ref="B21:B23"/>
  </mergeCells>
  <hyperlinks>
    <hyperlink ref="C6" display="http://engels.me/2010-06-08-17-24-21/2010-06-08-17-43-42/resheniya-engelsskogo-gorodskogo-soveta-deputatov-ot-2020goda"/>
    <hyperlink ref="D27" display="http://engels.me/2010-06-08-17-24-58/byudzhet-na-2020-god/byudzhet"/>
  </hyperlinks>
  <pageMargins left="0.31496062992125984" right="0.23622047244094491" top="0.43307086614173229" bottom="0.43307086614173229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"/>
  <sheetViews>
    <sheetView zoomScale="145" zoomScaleNormal="145" workbookViewId="0">
      <pane ySplit="4" topLeftCell="A5" activePane="bottomLeft" state="frozen"/>
      <selection pane="bottomLeft" activeCell="A3" sqref="A3"/>
    </sheetView>
  </sheetViews>
  <sheetFormatPr defaultRowHeight="16.5" x14ac:dyDescent="0.3"/>
  <cols>
    <col min="1" max="1" width="7.140625" style="77" customWidth="1"/>
    <col min="2" max="2" width="31" style="77" customWidth="1"/>
    <col min="3" max="3" width="13.140625" style="77" customWidth="1"/>
    <col min="4" max="4" width="10.85546875" style="77" customWidth="1"/>
    <col min="5" max="5" width="13.5703125" style="77" customWidth="1"/>
    <col min="6" max="6" width="53.5703125" style="77" customWidth="1"/>
    <col min="7" max="16384" width="9.140625" style="77"/>
  </cols>
  <sheetData>
    <row r="2" spans="1:6" x14ac:dyDescent="0.3">
      <c r="A2" s="165" t="s">
        <v>133</v>
      </c>
      <c r="B2" s="165"/>
      <c r="C2" s="165"/>
      <c r="D2" s="165"/>
      <c r="E2" s="165"/>
      <c r="F2" s="165"/>
    </row>
    <row r="3" spans="1:6" ht="6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26" t="s">
        <v>0</v>
      </c>
      <c r="B4" s="26" t="s">
        <v>1</v>
      </c>
      <c r="C4" s="26" t="s">
        <v>92</v>
      </c>
      <c r="D4" s="26" t="s">
        <v>14</v>
      </c>
      <c r="E4" s="26" t="s">
        <v>93</v>
      </c>
      <c r="F4" s="26" t="s">
        <v>2</v>
      </c>
    </row>
    <row r="5" spans="1:6" x14ac:dyDescent="0.3">
      <c r="A5" s="166" t="s">
        <v>116</v>
      </c>
      <c r="B5" s="167"/>
      <c r="C5" s="167"/>
      <c r="D5" s="167"/>
      <c r="E5" s="167"/>
      <c r="F5" s="168"/>
    </row>
    <row r="6" spans="1:6" x14ac:dyDescent="0.3">
      <c r="A6" s="9" t="s">
        <v>8</v>
      </c>
      <c r="B6" s="10"/>
      <c r="C6" s="97" t="s">
        <v>107</v>
      </c>
      <c r="D6" s="74"/>
      <c r="E6" s="75"/>
      <c r="F6" s="21"/>
    </row>
    <row r="7" spans="1:6" x14ac:dyDescent="0.3">
      <c r="A7" s="169" t="s">
        <v>6</v>
      </c>
      <c r="B7" s="170"/>
      <c r="C7" s="170"/>
      <c r="D7" s="170"/>
      <c r="E7" s="170"/>
      <c r="F7" s="171"/>
    </row>
    <row r="8" spans="1:6" ht="38.25" x14ac:dyDescent="0.3">
      <c r="A8" s="24"/>
      <c r="B8" s="78" t="s">
        <v>80</v>
      </c>
      <c r="C8" s="25">
        <v>9320.5</v>
      </c>
      <c r="D8" s="25">
        <v>2612</v>
      </c>
      <c r="E8" s="25">
        <f>C8+D8</f>
        <v>11932.5</v>
      </c>
      <c r="F8" s="22"/>
    </row>
    <row r="9" spans="1:6" ht="25.5" hidden="1" x14ac:dyDescent="0.3">
      <c r="A9" s="24"/>
      <c r="B9" s="78" t="s">
        <v>95</v>
      </c>
      <c r="C9" s="25"/>
      <c r="D9" s="25"/>
      <c r="E9" s="25">
        <f t="shared" ref="E9:E10" si="0">C9+D9</f>
        <v>0</v>
      </c>
      <c r="F9" s="22"/>
    </row>
    <row r="10" spans="1:6" ht="63.75" hidden="1" x14ac:dyDescent="0.3">
      <c r="A10" s="24"/>
      <c r="B10" s="78" t="s">
        <v>96</v>
      </c>
      <c r="C10" s="25"/>
      <c r="D10" s="25"/>
      <c r="E10" s="25">
        <f t="shared" si="0"/>
        <v>0</v>
      </c>
      <c r="F10" s="22"/>
    </row>
    <row r="11" spans="1:6" x14ac:dyDescent="0.3">
      <c r="A11" s="13"/>
      <c r="B11" s="14" t="s">
        <v>4</v>
      </c>
      <c r="C11" s="15"/>
      <c r="D11" s="15">
        <f>SUM(D8:D10)</f>
        <v>2612</v>
      </c>
      <c r="E11" s="15"/>
      <c r="F11" s="16"/>
    </row>
    <row r="12" spans="1:6" ht="18.75" hidden="1" customHeight="1" x14ac:dyDescent="0.3">
      <c r="A12" s="169" t="s">
        <v>7</v>
      </c>
      <c r="B12" s="170"/>
      <c r="C12" s="170"/>
      <c r="D12" s="170"/>
      <c r="E12" s="170"/>
      <c r="F12" s="171"/>
    </row>
    <row r="13" spans="1:6" ht="25.5" hidden="1" x14ac:dyDescent="0.3">
      <c r="A13" s="11"/>
      <c r="B13" s="78" t="s">
        <v>79</v>
      </c>
      <c r="C13" s="12">
        <v>0</v>
      </c>
      <c r="D13" s="12"/>
      <c r="E13" s="12">
        <f>C13+D13</f>
        <v>0</v>
      </c>
      <c r="F13" s="79" t="s">
        <v>97</v>
      </c>
    </row>
    <row r="14" spans="1:6" s="4" customFormat="1" hidden="1" x14ac:dyDescent="0.3">
      <c r="A14" s="13"/>
      <c r="B14" s="13" t="s">
        <v>4</v>
      </c>
      <c r="C14" s="17"/>
      <c r="D14" s="17">
        <f>SUM(D13:D13)</f>
        <v>0</v>
      </c>
      <c r="E14" s="17"/>
      <c r="F14" s="13"/>
    </row>
    <row r="15" spans="1:6" x14ac:dyDescent="0.3">
      <c r="A15" s="172" t="s">
        <v>5</v>
      </c>
      <c r="B15" s="172"/>
      <c r="C15" s="172"/>
      <c r="D15" s="172"/>
      <c r="E15" s="172"/>
      <c r="F15" s="172"/>
    </row>
    <row r="16" spans="1:6" ht="25.5" x14ac:dyDescent="0.3">
      <c r="A16" s="95" t="s">
        <v>3</v>
      </c>
      <c r="B16" s="101" t="s">
        <v>10</v>
      </c>
      <c r="C16" s="96">
        <f>801856.1+1103.5</f>
        <v>802959.6</v>
      </c>
      <c r="D16" s="88">
        <v>184</v>
      </c>
      <c r="E16" s="96">
        <f>C16+D16</f>
        <v>803143.6</v>
      </c>
      <c r="F16" s="89" t="s">
        <v>118</v>
      </c>
    </row>
    <row r="17" spans="1:6" s="80" customFormat="1" ht="38.25" x14ac:dyDescent="0.3">
      <c r="A17" s="102" t="s">
        <v>23</v>
      </c>
      <c r="B17" s="103" t="s">
        <v>26</v>
      </c>
      <c r="C17" s="104">
        <f>214391.1-1103.4</f>
        <v>213287.7</v>
      </c>
      <c r="D17" s="88">
        <v>1110.8</v>
      </c>
      <c r="E17" s="104">
        <f>C17+D17</f>
        <v>214398.5</v>
      </c>
      <c r="F17" s="89" t="s">
        <v>117</v>
      </c>
    </row>
    <row r="18" spans="1:6" s="80" customFormat="1" ht="51" x14ac:dyDescent="0.3">
      <c r="A18" s="161" t="s">
        <v>24</v>
      </c>
      <c r="B18" s="163" t="s">
        <v>27</v>
      </c>
      <c r="C18" s="159">
        <v>88326.2</v>
      </c>
      <c r="D18" s="88">
        <v>88.6</v>
      </c>
      <c r="E18" s="159">
        <f>C18+D18+D19</f>
        <v>89643.400000000009</v>
      </c>
      <c r="F18" s="89" t="s">
        <v>120</v>
      </c>
    </row>
    <row r="19" spans="1:6" s="80" customFormat="1" ht="25.5" x14ac:dyDescent="0.3">
      <c r="A19" s="162"/>
      <c r="B19" s="164"/>
      <c r="C19" s="160"/>
      <c r="D19" s="88">
        <v>1228.5999999999999</v>
      </c>
      <c r="E19" s="160"/>
      <c r="F19" s="89" t="s">
        <v>119</v>
      </c>
    </row>
    <row r="20" spans="1:6" s="3" customFormat="1" x14ac:dyDescent="0.3">
      <c r="A20" s="18"/>
      <c r="B20" s="14" t="s">
        <v>4</v>
      </c>
      <c r="C20" s="17"/>
      <c r="D20" s="17">
        <f>SUM(D16:D19)</f>
        <v>2612</v>
      </c>
      <c r="E20" s="17"/>
      <c r="F20" s="19"/>
    </row>
    <row r="21" spans="1:6" x14ac:dyDescent="0.3">
      <c r="A21" s="20" t="s">
        <v>108</v>
      </c>
      <c r="B21" s="20"/>
      <c r="C21" s="20"/>
      <c r="D21" s="93" t="s">
        <v>109</v>
      </c>
      <c r="E21" s="73"/>
      <c r="F21" s="73"/>
    </row>
    <row r="22" spans="1:6" x14ac:dyDescent="0.3">
      <c r="A22" s="5"/>
      <c r="B22" s="6"/>
      <c r="C22" s="7"/>
      <c r="D22" s="7"/>
      <c r="E22" s="7"/>
      <c r="F22" s="6"/>
    </row>
    <row r="23" spans="1:6" x14ac:dyDescent="0.3">
      <c r="A23" s="5"/>
      <c r="B23" s="6"/>
      <c r="C23" s="7"/>
      <c r="D23" s="7"/>
      <c r="E23" s="7"/>
      <c r="F23" s="6"/>
    </row>
    <row r="24" spans="1:6" x14ac:dyDescent="0.3">
      <c r="A24" s="5"/>
      <c r="B24" s="6"/>
      <c r="C24" s="7"/>
      <c r="D24" s="7"/>
      <c r="E24" s="7"/>
      <c r="F24" s="6"/>
    </row>
    <row r="25" spans="1:6" x14ac:dyDescent="0.3">
      <c r="A25" s="5"/>
      <c r="B25" s="6"/>
      <c r="C25" s="7"/>
      <c r="D25" s="7"/>
      <c r="E25" s="7"/>
      <c r="F25" s="6"/>
    </row>
    <row r="26" spans="1:6" x14ac:dyDescent="0.3">
      <c r="A26" s="5"/>
      <c r="B26" s="6"/>
      <c r="C26" s="7"/>
      <c r="D26" s="7"/>
      <c r="E26" s="7"/>
      <c r="F26" s="6"/>
    </row>
    <row r="27" spans="1:6" x14ac:dyDescent="0.3">
      <c r="A27" s="5"/>
      <c r="B27" s="6"/>
      <c r="C27" s="7"/>
      <c r="D27" s="7"/>
      <c r="E27" s="7"/>
      <c r="F27" s="6"/>
    </row>
    <row r="28" spans="1:6" x14ac:dyDescent="0.3">
      <c r="A28" s="5"/>
      <c r="B28" s="6"/>
      <c r="C28" s="7"/>
      <c r="D28" s="7"/>
      <c r="E28" s="7"/>
      <c r="F28" s="6"/>
    </row>
  </sheetData>
  <mergeCells count="9">
    <mergeCell ref="A18:A19"/>
    <mergeCell ref="B18:B19"/>
    <mergeCell ref="C18:C19"/>
    <mergeCell ref="E18:E19"/>
    <mergeCell ref="A2:F2"/>
    <mergeCell ref="A5:F5"/>
    <mergeCell ref="A7:F7"/>
    <mergeCell ref="A12:F12"/>
    <mergeCell ref="A15:F15"/>
  </mergeCells>
  <hyperlinks>
    <hyperlink ref="C6" display="http://engels.me/2010-06-08-17-24-21/2010-06-08-17-43-42/resheniya-engelsskogo-gorodskogo-soveta-deputatov-ot-2020goda"/>
    <hyperlink ref="D21" display="http://engels.me/2010-06-08-17-24-58/byudzhet-na-2020-god/byudzhet"/>
  </hyperlinks>
  <pageMargins left="0.31496062992125984" right="0.23622047244094491" top="0.43307086614173229" bottom="0.43307086614173229" header="0.31496062992125984" footer="0.31496062992125984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"/>
  <sheetViews>
    <sheetView zoomScale="145" zoomScaleNormal="145" workbookViewId="0">
      <pane ySplit="4" topLeftCell="A5" activePane="bottomLeft" state="frozen"/>
      <selection pane="bottomLeft" activeCell="C9" sqref="C9"/>
    </sheetView>
  </sheetViews>
  <sheetFormatPr defaultRowHeight="16.5" x14ac:dyDescent="0.3"/>
  <cols>
    <col min="1" max="1" width="7.140625" style="77" customWidth="1"/>
    <col min="2" max="2" width="31" style="77" customWidth="1"/>
    <col min="3" max="3" width="13.140625" style="77" customWidth="1"/>
    <col min="4" max="4" width="10.85546875" style="77" customWidth="1"/>
    <col min="5" max="5" width="13.5703125" style="77" customWidth="1"/>
    <col min="6" max="6" width="53.5703125" style="77" customWidth="1"/>
    <col min="7" max="16384" width="9.140625" style="77"/>
  </cols>
  <sheetData>
    <row r="2" spans="1:6" x14ac:dyDescent="0.3">
      <c r="A2" s="165" t="s">
        <v>133</v>
      </c>
      <c r="B2" s="165"/>
      <c r="C2" s="165"/>
      <c r="D2" s="165"/>
      <c r="E2" s="165"/>
      <c r="F2" s="165"/>
    </row>
    <row r="3" spans="1:6" ht="6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26" t="s">
        <v>0</v>
      </c>
      <c r="B4" s="26" t="s">
        <v>1</v>
      </c>
      <c r="C4" s="26" t="s">
        <v>92</v>
      </c>
      <c r="D4" s="26" t="s">
        <v>14</v>
      </c>
      <c r="E4" s="26" t="s">
        <v>93</v>
      </c>
      <c r="F4" s="26" t="s">
        <v>2</v>
      </c>
    </row>
    <row r="5" spans="1:6" x14ac:dyDescent="0.3">
      <c r="A5" s="166" t="s">
        <v>124</v>
      </c>
      <c r="B5" s="167"/>
      <c r="C5" s="167"/>
      <c r="D5" s="167"/>
      <c r="E5" s="167"/>
      <c r="F5" s="168"/>
    </row>
    <row r="6" spans="1:6" x14ac:dyDescent="0.3">
      <c r="A6" s="9" t="s">
        <v>8</v>
      </c>
      <c r="B6" s="10"/>
      <c r="C6" s="97" t="s">
        <v>107</v>
      </c>
      <c r="D6" s="74"/>
      <c r="E6" s="75"/>
      <c r="F6" s="21"/>
    </row>
    <row r="7" spans="1:6" x14ac:dyDescent="0.3">
      <c r="A7" s="169" t="s">
        <v>6</v>
      </c>
      <c r="B7" s="170"/>
      <c r="C7" s="170"/>
      <c r="D7" s="170"/>
      <c r="E7" s="170"/>
      <c r="F7" s="171"/>
    </row>
    <row r="8" spans="1:6" ht="38.25" x14ac:dyDescent="0.3">
      <c r="A8" s="24"/>
      <c r="B8" s="78" t="s">
        <v>80</v>
      </c>
      <c r="C8" s="25">
        <v>11932.5</v>
      </c>
      <c r="D8" s="25">
        <v>7076.2</v>
      </c>
      <c r="E8" s="25">
        <f>C8+D8</f>
        <v>19008.7</v>
      </c>
      <c r="F8" s="22"/>
    </row>
    <row r="9" spans="1:6" ht="38.25" x14ac:dyDescent="0.3">
      <c r="A9" s="24"/>
      <c r="B9" s="78" t="s">
        <v>125</v>
      </c>
      <c r="C9" s="25">
        <v>0</v>
      </c>
      <c r="D9" s="25">
        <v>3149.8</v>
      </c>
      <c r="E9" s="25">
        <f t="shared" ref="E9:E10" si="0">C9+D9</f>
        <v>3149.8</v>
      </c>
      <c r="F9" s="22"/>
    </row>
    <row r="10" spans="1:6" ht="63.75" hidden="1" x14ac:dyDescent="0.3">
      <c r="A10" s="24"/>
      <c r="B10" s="78" t="s">
        <v>96</v>
      </c>
      <c r="C10" s="25"/>
      <c r="D10" s="25"/>
      <c r="E10" s="25">
        <f t="shared" si="0"/>
        <v>0</v>
      </c>
      <c r="F10" s="22"/>
    </row>
    <row r="11" spans="1:6" x14ac:dyDescent="0.3">
      <c r="A11" s="13"/>
      <c r="B11" s="14" t="s">
        <v>4</v>
      </c>
      <c r="C11" s="15"/>
      <c r="D11" s="15">
        <f>SUM(D8:D10)</f>
        <v>10226</v>
      </c>
      <c r="E11" s="15"/>
      <c r="F11" s="16"/>
    </row>
    <row r="12" spans="1:6" ht="18.75" hidden="1" customHeight="1" x14ac:dyDescent="0.3">
      <c r="A12" s="169" t="s">
        <v>7</v>
      </c>
      <c r="B12" s="170"/>
      <c r="C12" s="170"/>
      <c r="D12" s="170"/>
      <c r="E12" s="170"/>
      <c r="F12" s="171"/>
    </row>
    <row r="13" spans="1:6" ht="25.5" hidden="1" x14ac:dyDescent="0.3">
      <c r="A13" s="11"/>
      <c r="B13" s="78" t="s">
        <v>79</v>
      </c>
      <c r="C13" s="12">
        <v>0</v>
      </c>
      <c r="D13" s="12"/>
      <c r="E13" s="12">
        <f>C13+D13</f>
        <v>0</v>
      </c>
      <c r="F13" s="79" t="s">
        <v>97</v>
      </c>
    </row>
    <row r="14" spans="1:6" s="4" customFormat="1" hidden="1" x14ac:dyDescent="0.3">
      <c r="A14" s="13"/>
      <c r="B14" s="13" t="s">
        <v>4</v>
      </c>
      <c r="C14" s="17"/>
      <c r="D14" s="17">
        <f>SUM(D13:D13)</f>
        <v>0</v>
      </c>
      <c r="E14" s="17"/>
      <c r="F14" s="13"/>
    </row>
    <row r="15" spans="1:6" x14ac:dyDescent="0.3">
      <c r="A15" s="172" t="s">
        <v>5</v>
      </c>
      <c r="B15" s="172"/>
      <c r="C15" s="172"/>
      <c r="D15" s="172"/>
      <c r="E15" s="172"/>
      <c r="F15" s="172"/>
    </row>
    <row r="16" spans="1:6" ht="63.75" x14ac:dyDescent="0.3">
      <c r="A16" s="100" t="s">
        <v>16</v>
      </c>
      <c r="B16" s="101" t="s">
        <v>126</v>
      </c>
      <c r="C16" s="99">
        <v>4016.7</v>
      </c>
      <c r="D16" s="88">
        <v>2453</v>
      </c>
      <c r="E16" s="99">
        <f>C16+D16</f>
        <v>6469.7</v>
      </c>
      <c r="F16" s="109" t="s">
        <v>127</v>
      </c>
    </row>
    <row r="17" spans="1:6" ht="38.25" x14ac:dyDescent="0.3">
      <c r="A17" s="100" t="s">
        <v>3</v>
      </c>
      <c r="B17" s="101" t="s">
        <v>10</v>
      </c>
      <c r="C17" s="99">
        <f>803143.6-5640.2</f>
        <v>797503.4</v>
      </c>
      <c r="D17" s="88">
        <v>6180</v>
      </c>
      <c r="E17" s="99">
        <f>C17+D17</f>
        <v>803683.4</v>
      </c>
      <c r="F17" s="109" t="s">
        <v>128</v>
      </c>
    </row>
    <row r="18" spans="1:6" s="80" customFormat="1" ht="76.5" x14ac:dyDescent="0.3">
      <c r="A18" s="102" t="s">
        <v>58</v>
      </c>
      <c r="B18" s="108" t="s">
        <v>59</v>
      </c>
      <c r="C18" s="104">
        <f>1638.1</f>
        <v>1638.1</v>
      </c>
      <c r="D18" s="88">
        <v>1593</v>
      </c>
      <c r="E18" s="104">
        <f>C18+D18</f>
        <v>3231.1</v>
      </c>
      <c r="F18" s="109" t="s">
        <v>129</v>
      </c>
    </row>
    <row r="19" spans="1:6" s="3" customFormat="1" x14ac:dyDescent="0.3">
      <c r="A19" s="18"/>
      <c r="B19" s="14" t="s">
        <v>4</v>
      </c>
      <c r="C19" s="17"/>
      <c r="D19" s="17">
        <f>SUM(D16:D18)</f>
        <v>10226</v>
      </c>
      <c r="E19" s="17"/>
      <c r="F19" s="19"/>
    </row>
    <row r="20" spans="1:6" x14ac:dyDescent="0.3">
      <c r="A20" s="20" t="s">
        <v>108</v>
      </c>
      <c r="B20" s="20"/>
      <c r="C20" s="20"/>
      <c r="D20" s="93" t="s">
        <v>109</v>
      </c>
      <c r="E20" s="73"/>
      <c r="F20" s="73"/>
    </row>
    <row r="21" spans="1:6" x14ac:dyDescent="0.3">
      <c r="A21" s="5"/>
      <c r="B21" s="6"/>
      <c r="C21" s="7"/>
      <c r="D21" s="7"/>
      <c r="E21" s="7"/>
      <c r="F21" s="6"/>
    </row>
    <row r="22" spans="1:6" x14ac:dyDescent="0.3">
      <c r="A22" s="5"/>
      <c r="B22" s="6"/>
      <c r="C22" s="7"/>
      <c r="D22" s="7"/>
      <c r="E22" s="7"/>
      <c r="F22" s="6"/>
    </row>
    <row r="23" spans="1:6" x14ac:dyDescent="0.3">
      <c r="A23" s="5"/>
      <c r="B23" s="6"/>
      <c r="C23" s="7"/>
      <c r="D23" s="7"/>
      <c r="E23" s="7"/>
      <c r="F23" s="6"/>
    </row>
    <row r="24" spans="1:6" x14ac:dyDescent="0.3">
      <c r="A24" s="5"/>
      <c r="B24" s="6"/>
      <c r="C24" s="7"/>
      <c r="D24" s="7"/>
      <c r="E24" s="7"/>
      <c r="F24" s="6"/>
    </row>
    <row r="25" spans="1:6" x14ac:dyDescent="0.3">
      <c r="A25" s="5"/>
      <c r="B25" s="6"/>
      <c r="C25" s="7"/>
      <c r="D25" s="7"/>
      <c r="E25" s="7"/>
      <c r="F25" s="6"/>
    </row>
    <row r="26" spans="1:6" x14ac:dyDescent="0.3">
      <c r="A26" s="5"/>
      <c r="B26" s="6"/>
      <c r="C26" s="7"/>
      <c r="D26" s="7"/>
      <c r="E26" s="7"/>
      <c r="F26" s="6"/>
    </row>
    <row r="27" spans="1:6" x14ac:dyDescent="0.3">
      <c r="A27" s="5"/>
      <c r="B27" s="6"/>
      <c r="C27" s="7"/>
      <c r="D27" s="7"/>
      <c r="E27" s="7"/>
      <c r="F27" s="6"/>
    </row>
  </sheetData>
  <mergeCells count="5">
    <mergeCell ref="A2:F2"/>
    <mergeCell ref="A5:F5"/>
    <mergeCell ref="A7:F7"/>
    <mergeCell ref="A12:F12"/>
    <mergeCell ref="A15:F15"/>
  </mergeCells>
  <hyperlinks>
    <hyperlink ref="C6" display="http://engels.me/2010-06-08-17-24-21/2010-06-08-17-43-42/resheniya-engelsskogo-gorodskogo-soveta-deputatov-ot-2020goda"/>
    <hyperlink ref="D20" display="http://engels.me/2010-06-08-17-24-58/byudzhet-na-2020-god/byudzhet"/>
  </hyperlinks>
  <pageMargins left="0.31496062992125984" right="0.23622047244094491" top="0.43307086614173229" bottom="0.43307086614173229" header="0.31496062992125984" footer="0.31496062992125984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1"/>
  <sheetViews>
    <sheetView zoomScale="145" zoomScaleNormal="145" workbookViewId="0">
      <pane ySplit="4" topLeftCell="A5" activePane="bottomLeft" state="frozen"/>
      <selection pane="bottomLeft" activeCell="D17" sqref="D17"/>
    </sheetView>
  </sheetViews>
  <sheetFormatPr defaultRowHeight="16.5" x14ac:dyDescent="0.3"/>
  <cols>
    <col min="1" max="1" width="7.140625" style="77" customWidth="1"/>
    <col min="2" max="2" width="31" style="77" customWidth="1"/>
    <col min="3" max="3" width="13.140625" style="77" customWidth="1"/>
    <col min="4" max="4" width="10.85546875" style="77" customWidth="1"/>
    <col min="5" max="5" width="13.5703125" style="77" customWidth="1"/>
    <col min="6" max="6" width="53.5703125" style="77" customWidth="1"/>
    <col min="7" max="16384" width="9.140625" style="77"/>
  </cols>
  <sheetData>
    <row r="2" spans="1:6" x14ac:dyDescent="0.3">
      <c r="A2" s="165" t="s">
        <v>133</v>
      </c>
      <c r="B2" s="165"/>
      <c r="C2" s="165"/>
      <c r="D2" s="165"/>
      <c r="E2" s="165"/>
      <c r="F2" s="165"/>
    </row>
    <row r="3" spans="1:6" ht="6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26" t="s">
        <v>0</v>
      </c>
      <c r="B4" s="26" t="s">
        <v>1</v>
      </c>
      <c r="C4" s="26" t="s">
        <v>92</v>
      </c>
      <c r="D4" s="26" t="s">
        <v>14</v>
      </c>
      <c r="E4" s="26" t="s">
        <v>93</v>
      </c>
      <c r="F4" s="26" t="s">
        <v>2</v>
      </c>
    </row>
    <row r="5" spans="1:6" x14ac:dyDescent="0.3">
      <c r="A5" s="166" t="s">
        <v>134</v>
      </c>
      <c r="B5" s="167"/>
      <c r="C5" s="167"/>
      <c r="D5" s="167"/>
      <c r="E5" s="167"/>
      <c r="F5" s="168"/>
    </row>
    <row r="6" spans="1:6" x14ac:dyDescent="0.3">
      <c r="A6" s="9" t="s">
        <v>8</v>
      </c>
      <c r="B6" s="10"/>
      <c r="C6" s="97" t="s">
        <v>107</v>
      </c>
      <c r="D6" s="74"/>
      <c r="E6" s="75"/>
      <c r="F6" s="21"/>
    </row>
    <row r="7" spans="1:6" x14ac:dyDescent="0.3">
      <c r="A7" s="169" t="s">
        <v>6</v>
      </c>
      <c r="B7" s="170"/>
      <c r="C7" s="170"/>
      <c r="D7" s="170"/>
      <c r="E7" s="170"/>
      <c r="F7" s="171"/>
    </row>
    <row r="8" spans="1:6" ht="38.25" x14ac:dyDescent="0.3">
      <c r="A8" s="24"/>
      <c r="B8" s="78" t="s">
        <v>80</v>
      </c>
      <c r="C8" s="25">
        <v>19008.7</v>
      </c>
      <c r="D8" s="25">
        <v>2909.2</v>
      </c>
      <c r="E8" s="25">
        <f>C8+D8</f>
        <v>21917.9</v>
      </c>
      <c r="F8" s="22"/>
    </row>
    <row r="9" spans="1:6" ht="63.75" hidden="1" x14ac:dyDescent="0.3">
      <c r="A9" s="24"/>
      <c r="B9" s="78" t="s">
        <v>96</v>
      </c>
      <c r="C9" s="25"/>
      <c r="D9" s="25"/>
      <c r="E9" s="25">
        <f t="shared" ref="E9" si="0">C9+D9</f>
        <v>0</v>
      </c>
      <c r="F9" s="22"/>
    </row>
    <row r="10" spans="1:6" x14ac:dyDescent="0.3">
      <c r="A10" s="13"/>
      <c r="B10" s="14" t="s">
        <v>4</v>
      </c>
      <c r="C10" s="15"/>
      <c r="D10" s="15">
        <f>SUM(D8:D9)</f>
        <v>2909.2</v>
      </c>
      <c r="E10" s="15"/>
      <c r="F10" s="16"/>
    </row>
    <row r="11" spans="1:6" ht="18.75" hidden="1" customHeight="1" x14ac:dyDescent="0.3">
      <c r="A11" s="169" t="s">
        <v>7</v>
      </c>
      <c r="B11" s="170"/>
      <c r="C11" s="170"/>
      <c r="D11" s="170"/>
      <c r="E11" s="170"/>
      <c r="F11" s="171"/>
    </row>
    <row r="12" spans="1:6" ht="25.5" hidden="1" x14ac:dyDescent="0.3">
      <c r="A12" s="11"/>
      <c r="B12" s="78" t="s">
        <v>79</v>
      </c>
      <c r="C12" s="12">
        <v>0</v>
      </c>
      <c r="D12" s="12"/>
      <c r="E12" s="12">
        <f>C12+D12</f>
        <v>0</v>
      </c>
      <c r="F12" s="79" t="s">
        <v>97</v>
      </c>
    </row>
    <row r="13" spans="1:6" s="4" customFormat="1" hidden="1" x14ac:dyDescent="0.3">
      <c r="A13" s="13"/>
      <c r="B13" s="13" t="s">
        <v>4</v>
      </c>
      <c r="C13" s="17"/>
      <c r="D13" s="17">
        <f>SUM(D12:D12)</f>
        <v>0</v>
      </c>
      <c r="E13" s="17"/>
      <c r="F13" s="13"/>
    </row>
    <row r="14" spans="1:6" x14ac:dyDescent="0.3">
      <c r="A14" s="172" t="s">
        <v>5</v>
      </c>
      <c r="B14" s="172"/>
      <c r="C14" s="172"/>
      <c r="D14" s="172"/>
      <c r="E14" s="172"/>
      <c r="F14" s="172"/>
    </row>
    <row r="15" spans="1:6" ht="25.5" x14ac:dyDescent="0.3">
      <c r="A15" s="106" t="s">
        <v>16</v>
      </c>
      <c r="B15" s="101" t="s">
        <v>126</v>
      </c>
      <c r="C15" s="107">
        <v>6376.7</v>
      </c>
      <c r="D15" s="88">
        <v>126.4</v>
      </c>
      <c r="E15" s="107">
        <f>C15+D15</f>
        <v>6503.0999999999995</v>
      </c>
      <c r="F15" s="109" t="s">
        <v>135</v>
      </c>
    </row>
    <row r="16" spans="1:6" ht="28.5" customHeight="1" x14ac:dyDescent="0.3">
      <c r="A16" s="161" t="s">
        <v>9</v>
      </c>
      <c r="B16" s="163" t="s">
        <v>136</v>
      </c>
      <c r="C16" s="159">
        <f>12072.6+93</f>
        <v>12165.6</v>
      </c>
      <c r="D16" s="88">
        <v>10</v>
      </c>
      <c r="E16" s="159">
        <f>C16+D16+D17</f>
        <v>12193.6</v>
      </c>
      <c r="F16" s="109" t="s">
        <v>137</v>
      </c>
    </row>
    <row r="17" spans="1:6" ht="51" x14ac:dyDescent="0.3">
      <c r="A17" s="162"/>
      <c r="B17" s="164"/>
      <c r="C17" s="160"/>
      <c r="D17" s="88">
        <v>18</v>
      </c>
      <c r="E17" s="160"/>
      <c r="F17" s="109" t="s">
        <v>138</v>
      </c>
    </row>
    <row r="18" spans="1:6" ht="25.5" x14ac:dyDescent="0.3">
      <c r="A18" s="161" t="s">
        <v>24</v>
      </c>
      <c r="B18" s="163" t="s">
        <v>27</v>
      </c>
      <c r="C18" s="159">
        <v>89643.4</v>
      </c>
      <c r="D18" s="88">
        <v>893.3</v>
      </c>
      <c r="E18" s="159">
        <f>C18+D18+D19</f>
        <v>90886.7</v>
      </c>
      <c r="F18" s="109" t="s">
        <v>139</v>
      </c>
    </row>
    <row r="19" spans="1:6" x14ac:dyDescent="0.3">
      <c r="A19" s="162"/>
      <c r="B19" s="164"/>
      <c r="C19" s="160"/>
      <c r="D19" s="88">
        <v>350</v>
      </c>
      <c r="E19" s="160"/>
      <c r="F19" s="109" t="s">
        <v>140</v>
      </c>
    </row>
    <row r="20" spans="1:6" ht="38.25" x14ac:dyDescent="0.3">
      <c r="A20" s="161" t="s">
        <v>12</v>
      </c>
      <c r="B20" s="163" t="s">
        <v>13</v>
      </c>
      <c r="C20" s="159">
        <v>23858.5</v>
      </c>
      <c r="D20" s="88">
        <v>189.2</v>
      </c>
      <c r="E20" s="159">
        <f>C20+D20+D21+D22</f>
        <v>25370</v>
      </c>
      <c r="F20" s="109" t="s">
        <v>141</v>
      </c>
    </row>
    <row r="21" spans="1:6" x14ac:dyDescent="0.3">
      <c r="A21" s="174"/>
      <c r="B21" s="175"/>
      <c r="C21" s="173"/>
      <c r="D21" s="88">
        <v>1172.3</v>
      </c>
      <c r="E21" s="173"/>
      <c r="F21" s="109" t="s">
        <v>142</v>
      </c>
    </row>
    <row r="22" spans="1:6" s="80" customFormat="1" x14ac:dyDescent="0.3">
      <c r="A22" s="162"/>
      <c r="B22" s="164"/>
      <c r="C22" s="160"/>
      <c r="D22" s="88">
        <v>150</v>
      </c>
      <c r="E22" s="160"/>
      <c r="F22" s="109" t="s">
        <v>143</v>
      </c>
    </row>
    <row r="23" spans="1:6" s="3" customFormat="1" x14ac:dyDescent="0.3">
      <c r="A23" s="18"/>
      <c r="B23" s="14" t="s">
        <v>4</v>
      </c>
      <c r="C23" s="17"/>
      <c r="D23" s="17">
        <f>SUM(D15:D22)</f>
        <v>2909.2</v>
      </c>
      <c r="E23" s="17"/>
      <c r="F23" s="19"/>
    </row>
    <row r="24" spans="1:6" x14ac:dyDescent="0.3">
      <c r="A24" s="20" t="s">
        <v>108</v>
      </c>
      <c r="B24" s="20"/>
      <c r="C24" s="20"/>
      <c r="D24" s="93" t="s">
        <v>109</v>
      </c>
      <c r="E24" s="73"/>
      <c r="F24" s="73"/>
    </row>
    <row r="25" spans="1:6" x14ac:dyDescent="0.3">
      <c r="A25" s="5"/>
      <c r="B25" s="6"/>
      <c r="C25" s="7"/>
      <c r="D25" s="7"/>
      <c r="E25" s="7"/>
      <c r="F25" s="6"/>
    </row>
    <row r="26" spans="1:6" x14ac:dyDescent="0.3">
      <c r="A26" s="5"/>
      <c r="B26" s="6"/>
      <c r="C26" s="7"/>
      <c r="D26" s="7"/>
      <c r="E26" s="7"/>
      <c r="F26" s="6"/>
    </row>
    <row r="27" spans="1:6" x14ac:dyDescent="0.3">
      <c r="A27" s="5"/>
      <c r="B27" s="6"/>
      <c r="C27" s="7"/>
      <c r="D27" s="7"/>
      <c r="E27" s="7"/>
      <c r="F27" s="6"/>
    </row>
    <row r="28" spans="1:6" x14ac:dyDescent="0.3">
      <c r="A28" s="5"/>
      <c r="B28" s="6"/>
      <c r="C28" s="7"/>
      <c r="D28" s="7"/>
      <c r="E28" s="7"/>
      <c r="F28" s="6"/>
    </row>
    <row r="29" spans="1:6" x14ac:dyDescent="0.3">
      <c r="A29" s="5"/>
      <c r="B29" s="6"/>
      <c r="C29" s="7"/>
      <c r="D29" s="7"/>
      <c r="E29" s="7"/>
      <c r="F29" s="6"/>
    </row>
    <row r="30" spans="1:6" x14ac:dyDescent="0.3">
      <c r="A30" s="5"/>
      <c r="B30" s="6"/>
      <c r="C30" s="7"/>
      <c r="D30" s="7"/>
      <c r="E30" s="7"/>
      <c r="F30" s="6"/>
    </row>
    <row r="31" spans="1:6" x14ac:dyDescent="0.3">
      <c r="A31" s="5"/>
      <c r="B31" s="6"/>
      <c r="C31" s="7"/>
      <c r="D31" s="7"/>
      <c r="E31" s="7"/>
      <c r="F31" s="6"/>
    </row>
  </sheetData>
  <mergeCells count="17">
    <mergeCell ref="A18:A19"/>
    <mergeCell ref="B18:B19"/>
    <mergeCell ref="C18:C19"/>
    <mergeCell ref="E18:E19"/>
    <mergeCell ref="A20:A22"/>
    <mergeCell ref="B20:B22"/>
    <mergeCell ref="C20:C22"/>
    <mergeCell ref="E20:E22"/>
    <mergeCell ref="A16:A17"/>
    <mergeCell ref="B16:B17"/>
    <mergeCell ref="C16:C17"/>
    <mergeCell ref="E16:E17"/>
    <mergeCell ref="A2:F2"/>
    <mergeCell ref="A5:F5"/>
    <mergeCell ref="A7:F7"/>
    <mergeCell ref="A11:F11"/>
    <mergeCell ref="A14:F14"/>
  </mergeCells>
  <hyperlinks>
    <hyperlink ref="C6" display="http://engels.me/2010-06-08-17-24-21/2010-06-08-17-43-42/resheniya-engelsskogo-gorodskogo-soveta-deputatov-ot-2020goda"/>
    <hyperlink ref="D24" display="http://engels.me/2010-06-08-17-24-58/byudzhet-na-2020-god/byudzhet"/>
  </hyperlinks>
  <pageMargins left="0.31496062992125984" right="0.23622047244094491" top="0.43307086614173229" bottom="0.43307086614173229" header="0.31496062992125984" footer="0.31496062992125984"/>
  <pageSetup paperSize="9"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"/>
  <sheetViews>
    <sheetView topLeftCell="C1" zoomScale="145" zoomScaleNormal="145" workbookViewId="0">
      <pane ySplit="4" topLeftCell="A7" activePane="bottomLeft" state="frozen"/>
      <selection pane="bottomLeft" activeCell="E16" sqref="E16:E18"/>
    </sheetView>
  </sheetViews>
  <sheetFormatPr defaultRowHeight="16.5" x14ac:dyDescent="0.3"/>
  <cols>
    <col min="1" max="1" width="7.140625" style="77" customWidth="1"/>
    <col min="2" max="2" width="31" style="77" customWidth="1"/>
    <col min="3" max="3" width="13.140625" style="77" customWidth="1"/>
    <col min="4" max="4" width="10.85546875" style="77" customWidth="1"/>
    <col min="5" max="5" width="13.5703125" style="77" customWidth="1"/>
    <col min="6" max="6" width="62.5703125" style="77" customWidth="1"/>
    <col min="7" max="16384" width="9.140625" style="77"/>
  </cols>
  <sheetData>
    <row r="2" spans="1:6" x14ac:dyDescent="0.3">
      <c r="A2" s="165" t="s">
        <v>133</v>
      </c>
      <c r="B2" s="165"/>
      <c r="C2" s="165"/>
      <c r="D2" s="165"/>
      <c r="E2" s="165"/>
      <c r="F2" s="165"/>
    </row>
    <row r="3" spans="1:6" ht="6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26" t="s">
        <v>0</v>
      </c>
      <c r="B4" s="26" t="s">
        <v>1</v>
      </c>
      <c r="C4" s="26" t="s">
        <v>92</v>
      </c>
      <c r="D4" s="26" t="s">
        <v>14</v>
      </c>
      <c r="E4" s="26" t="s">
        <v>93</v>
      </c>
      <c r="F4" s="26" t="s">
        <v>2</v>
      </c>
    </row>
    <row r="5" spans="1:6" x14ac:dyDescent="0.3">
      <c r="A5" s="166" t="s">
        <v>147</v>
      </c>
      <c r="B5" s="167"/>
      <c r="C5" s="167"/>
      <c r="D5" s="167"/>
      <c r="E5" s="167"/>
      <c r="F5" s="168"/>
    </row>
    <row r="6" spans="1:6" x14ac:dyDescent="0.3">
      <c r="A6" s="9" t="s">
        <v>8</v>
      </c>
      <c r="B6" s="10"/>
      <c r="C6" s="93" t="s">
        <v>107</v>
      </c>
      <c r="D6" s="74"/>
      <c r="E6" s="75"/>
      <c r="F6" s="21"/>
    </row>
    <row r="7" spans="1:6" x14ac:dyDescent="0.3">
      <c r="A7" s="169" t="s">
        <v>6</v>
      </c>
      <c r="B7" s="170"/>
      <c r="C7" s="170"/>
      <c r="D7" s="170"/>
      <c r="E7" s="170"/>
      <c r="F7" s="171"/>
    </row>
    <row r="8" spans="1:6" ht="38.25" x14ac:dyDescent="0.3">
      <c r="A8" s="24"/>
      <c r="B8" s="78" t="s">
        <v>80</v>
      </c>
      <c r="C8" s="25">
        <v>21917.9</v>
      </c>
      <c r="D8" s="25">
        <v>12380.7</v>
      </c>
      <c r="E8" s="25">
        <f>C8+D8</f>
        <v>34298.600000000006</v>
      </c>
      <c r="F8" s="22"/>
    </row>
    <row r="9" spans="1:6" ht="63.75" hidden="1" x14ac:dyDescent="0.3">
      <c r="A9" s="24"/>
      <c r="B9" s="78" t="s">
        <v>96</v>
      </c>
      <c r="C9" s="25"/>
      <c r="D9" s="25"/>
      <c r="E9" s="25">
        <f t="shared" ref="E9" si="0">C9+D9</f>
        <v>0</v>
      </c>
      <c r="F9" s="22"/>
    </row>
    <row r="10" spans="1:6" x14ac:dyDescent="0.3">
      <c r="A10" s="13"/>
      <c r="B10" s="14" t="s">
        <v>4</v>
      </c>
      <c r="C10" s="15"/>
      <c r="D10" s="15">
        <f>SUM(D8:D9)</f>
        <v>12380.7</v>
      </c>
      <c r="E10" s="15"/>
      <c r="F10" s="16"/>
    </row>
    <row r="11" spans="1:6" ht="18.75" hidden="1" customHeight="1" x14ac:dyDescent="0.3">
      <c r="A11" s="169" t="s">
        <v>7</v>
      </c>
      <c r="B11" s="170"/>
      <c r="C11" s="170"/>
      <c r="D11" s="170"/>
      <c r="E11" s="170"/>
      <c r="F11" s="171"/>
    </row>
    <row r="12" spans="1:6" ht="25.5" hidden="1" x14ac:dyDescent="0.3">
      <c r="A12" s="11"/>
      <c r="B12" s="78" t="s">
        <v>79</v>
      </c>
      <c r="C12" s="12">
        <v>0</v>
      </c>
      <c r="D12" s="12"/>
      <c r="E12" s="12">
        <f>C12+D12</f>
        <v>0</v>
      </c>
      <c r="F12" s="79" t="s">
        <v>97</v>
      </c>
    </row>
    <row r="13" spans="1:6" s="4" customFormat="1" hidden="1" x14ac:dyDescent="0.3">
      <c r="A13" s="13"/>
      <c r="B13" s="13" t="s">
        <v>4</v>
      </c>
      <c r="C13" s="17"/>
      <c r="D13" s="17">
        <f>SUM(D12:D12)</f>
        <v>0</v>
      </c>
      <c r="E13" s="17"/>
      <c r="F13" s="13"/>
    </row>
    <row r="14" spans="1:6" x14ac:dyDescent="0.3">
      <c r="A14" s="172" t="s">
        <v>5</v>
      </c>
      <c r="B14" s="172"/>
      <c r="C14" s="172"/>
      <c r="D14" s="172"/>
      <c r="E14" s="172"/>
      <c r="F14" s="172"/>
    </row>
    <row r="15" spans="1:6" ht="33.75" customHeight="1" x14ac:dyDescent="0.3">
      <c r="A15" s="112" t="s">
        <v>16</v>
      </c>
      <c r="B15" s="101" t="s">
        <v>126</v>
      </c>
      <c r="C15" s="111">
        <v>6503.1</v>
      </c>
      <c r="D15" s="88">
        <v>98.7</v>
      </c>
      <c r="E15" s="111">
        <f>C15+D15</f>
        <v>6601.8</v>
      </c>
      <c r="F15" s="109" t="s">
        <v>148</v>
      </c>
    </row>
    <row r="16" spans="1:6" ht="38.25" x14ac:dyDescent="0.3">
      <c r="A16" s="180" t="s">
        <v>3</v>
      </c>
      <c r="B16" s="181" t="s">
        <v>10</v>
      </c>
      <c r="C16" s="159">
        <f>903601.6-157.3</f>
        <v>903444.29999999993</v>
      </c>
      <c r="D16" s="88">
        <v>5441</v>
      </c>
      <c r="E16" s="159">
        <f>C16+D16+D17+D18</f>
        <v>916256.39999999991</v>
      </c>
      <c r="F16" s="109" t="s">
        <v>149</v>
      </c>
    </row>
    <row r="17" spans="1:6" x14ac:dyDescent="0.3">
      <c r="A17" s="180"/>
      <c r="B17" s="181"/>
      <c r="C17" s="173"/>
      <c r="D17" s="88">
        <v>6564.5</v>
      </c>
      <c r="E17" s="173"/>
      <c r="F17" s="109" t="s">
        <v>150</v>
      </c>
    </row>
    <row r="18" spans="1:6" ht="92.25" customHeight="1" x14ac:dyDescent="0.3">
      <c r="A18" s="180"/>
      <c r="B18" s="181"/>
      <c r="C18" s="160"/>
      <c r="D18" s="88">
        <v>806.6</v>
      </c>
      <c r="E18" s="160"/>
      <c r="F18" s="178" t="s">
        <v>154</v>
      </c>
    </row>
    <row r="19" spans="1:6" x14ac:dyDescent="0.3">
      <c r="A19" s="161" t="s">
        <v>23</v>
      </c>
      <c r="B19" s="163" t="s">
        <v>26</v>
      </c>
      <c r="C19" s="159">
        <f>220120.5+157.2</f>
        <v>220277.7</v>
      </c>
      <c r="D19" s="91">
        <v>-806.6</v>
      </c>
      <c r="E19" s="159">
        <f>C19+D19+D20</f>
        <v>219692.5</v>
      </c>
      <c r="F19" s="179"/>
    </row>
    <row r="20" spans="1:6" ht="38.25" customHeight="1" x14ac:dyDescent="0.3">
      <c r="A20" s="174"/>
      <c r="B20" s="164"/>
      <c r="C20" s="160"/>
      <c r="D20" s="91">
        <v>221.4</v>
      </c>
      <c r="E20" s="160"/>
      <c r="F20" s="109" t="s">
        <v>152</v>
      </c>
    </row>
    <row r="21" spans="1:6" ht="29.25" customHeight="1" x14ac:dyDescent="0.3">
      <c r="A21" s="112" t="s">
        <v>24</v>
      </c>
      <c r="B21" s="101" t="s">
        <v>27</v>
      </c>
      <c r="C21" s="111">
        <v>90886.7</v>
      </c>
      <c r="D21" s="88">
        <v>55.1</v>
      </c>
      <c r="E21" s="111">
        <f>C21+D21</f>
        <v>90941.8</v>
      </c>
      <c r="F21" s="109" t="s">
        <v>151</v>
      </c>
    </row>
    <row r="22" spans="1:6" s="3" customFormat="1" x14ac:dyDescent="0.3">
      <c r="A22" s="18"/>
      <c r="B22" s="14" t="s">
        <v>4</v>
      </c>
      <c r="C22" s="17"/>
      <c r="D22" s="17">
        <f>SUM(D15:D21)</f>
        <v>12380.7</v>
      </c>
      <c r="E22" s="17"/>
      <c r="F22" s="19"/>
    </row>
    <row r="23" spans="1:6" x14ac:dyDescent="0.3">
      <c r="A23" s="20" t="s">
        <v>108</v>
      </c>
      <c r="B23" s="20"/>
      <c r="C23" s="20"/>
      <c r="D23" s="93" t="s">
        <v>109</v>
      </c>
      <c r="E23" s="73"/>
      <c r="F23" s="73"/>
    </row>
    <row r="24" spans="1:6" x14ac:dyDescent="0.3">
      <c r="A24" s="5"/>
      <c r="B24" s="6"/>
      <c r="C24" s="7"/>
      <c r="D24" s="7"/>
      <c r="E24" s="7"/>
      <c r="F24" s="6"/>
    </row>
    <row r="25" spans="1:6" x14ac:dyDescent="0.3">
      <c r="A25" s="5"/>
      <c r="B25" s="6"/>
      <c r="C25" s="7"/>
      <c r="D25" s="7"/>
      <c r="E25" s="7"/>
      <c r="F25" s="6"/>
    </row>
    <row r="26" spans="1:6" x14ac:dyDescent="0.3">
      <c r="A26" s="5"/>
      <c r="B26" s="6"/>
      <c r="C26" s="7"/>
      <c r="D26" s="7"/>
      <c r="E26" s="7"/>
      <c r="F26" s="6"/>
    </row>
    <row r="27" spans="1:6" x14ac:dyDescent="0.3">
      <c r="A27" s="5"/>
      <c r="B27" s="6"/>
      <c r="C27" s="7"/>
      <c r="D27" s="7"/>
      <c r="E27" s="7"/>
      <c r="F27" s="6"/>
    </row>
    <row r="28" spans="1:6" x14ac:dyDescent="0.3">
      <c r="A28" s="5"/>
      <c r="B28" s="6"/>
      <c r="C28" s="7"/>
      <c r="D28" s="7"/>
      <c r="E28" s="7"/>
      <c r="F28" s="6"/>
    </row>
    <row r="29" spans="1:6" x14ac:dyDescent="0.3">
      <c r="A29" s="5"/>
      <c r="B29" s="6"/>
      <c r="C29" s="7"/>
      <c r="D29" s="7"/>
      <c r="E29" s="7"/>
      <c r="F29" s="6"/>
    </row>
    <row r="30" spans="1:6" x14ac:dyDescent="0.3">
      <c r="A30" s="5"/>
      <c r="B30" s="6"/>
      <c r="C30" s="7"/>
      <c r="D30" s="7"/>
      <c r="E30" s="7"/>
      <c r="F30" s="6"/>
    </row>
  </sheetData>
  <mergeCells count="14">
    <mergeCell ref="A2:F2"/>
    <mergeCell ref="A5:F5"/>
    <mergeCell ref="A7:F7"/>
    <mergeCell ref="A11:F11"/>
    <mergeCell ref="A14:F14"/>
    <mergeCell ref="C16:C18"/>
    <mergeCell ref="E16:E18"/>
    <mergeCell ref="F18:F19"/>
    <mergeCell ref="A19:A20"/>
    <mergeCell ref="B19:B20"/>
    <mergeCell ref="C19:C20"/>
    <mergeCell ref="E19:E20"/>
    <mergeCell ref="A16:A18"/>
    <mergeCell ref="B16:B18"/>
  </mergeCells>
  <hyperlinks>
    <hyperlink ref="C6" display="http://engels.me/2010-06-08-17-24-21/2010-06-08-17-43-42/resheniya-engelsskogo-gorodskogo-soveta-deputatov-ot-2020goda"/>
    <hyperlink ref="D23" display="http://engels.me/2010-06-08-17-24-58/byudzhet-na-2020-god/byudzhet"/>
  </hyperlinks>
  <pageMargins left="0.31496062992125984" right="0.23622047244094491" top="0.43307086614173229" bottom="0.43307086614173229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1"/>
  <sheetViews>
    <sheetView zoomScale="145" zoomScaleNormal="145" workbookViewId="0">
      <pane ySplit="4" topLeftCell="A5" activePane="bottomLeft" state="frozen"/>
      <selection pane="bottomLeft" activeCell="E21" sqref="E21:E22"/>
    </sheetView>
  </sheetViews>
  <sheetFormatPr defaultRowHeight="16.5" x14ac:dyDescent="0.3"/>
  <cols>
    <col min="1" max="1" width="7.140625" style="77" customWidth="1"/>
    <col min="2" max="2" width="31" style="77" customWidth="1"/>
    <col min="3" max="3" width="13.140625" style="77" customWidth="1"/>
    <col min="4" max="4" width="10.85546875" style="77" customWidth="1"/>
    <col min="5" max="5" width="13.5703125" style="77" customWidth="1"/>
    <col min="6" max="6" width="62.5703125" style="77" customWidth="1"/>
    <col min="7" max="16384" width="9.140625" style="77"/>
  </cols>
  <sheetData>
    <row r="2" spans="1:6" x14ac:dyDescent="0.3">
      <c r="A2" s="165" t="s">
        <v>133</v>
      </c>
      <c r="B2" s="165"/>
      <c r="C2" s="165"/>
      <c r="D2" s="165"/>
      <c r="E2" s="165"/>
      <c r="F2" s="165"/>
    </row>
    <row r="3" spans="1:6" ht="6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26" t="s">
        <v>0</v>
      </c>
      <c r="B4" s="26" t="s">
        <v>1</v>
      </c>
      <c r="C4" s="26" t="s">
        <v>92</v>
      </c>
      <c r="D4" s="26" t="s">
        <v>14</v>
      </c>
      <c r="E4" s="26" t="s">
        <v>93</v>
      </c>
      <c r="F4" s="26" t="s">
        <v>2</v>
      </c>
    </row>
    <row r="5" spans="1:6" x14ac:dyDescent="0.3">
      <c r="A5" s="166" t="s">
        <v>155</v>
      </c>
      <c r="B5" s="167"/>
      <c r="C5" s="167"/>
      <c r="D5" s="167"/>
      <c r="E5" s="167"/>
      <c r="F5" s="168"/>
    </row>
    <row r="6" spans="1:6" x14ac:dyDescent="0.3">
      <c r="A6" s="9" t="s">
        <v>8</v>
      </c>
      <c r="B6" s="10"/>
      <c r="C6" s="93" t="s">
        <v>107</v>
      </c>
      <c r="D6" s="74"/>
      <c r="E6" s="75"/>
      <c r="F6" s="21"/>
    </row>
    <row r="7" spans="1:6" x14ac:dyDescent="0.3">
      <c r="A7" s="169" t="s">
        <v>6</v>
      </c>
      <c r="B7" s="170"/>
      <c r="C7" s="170"/>
      <c r="D7" s="170"/>
      <c r="E7" s="170"/>
      <c r="F7" s="171"/>
    </row>
    <row r="8" spans="1:6" ht="38.25" x14ac:dyDescent="0.3">
      <c r="A8" s="24"/>
      <c r="B8" s="78" t="s">
        <v>80</v>
      </c>
      <c r="C8" s="25">
        <v>34298.6</v>
      </c>
      <c r="D8" s="25">
        <v>25635.7</v>
      </c>
      <c r="E8" s="104">
        <f>C8+D8</f>
        <v>59934.3</v>
      </c>
      <c r="F8" s="22"/>
    </row>
    <row r="9" spans="1:6" ht="63.75" hidden="1" x14ac:dyDescent="0.3">
      <c r="A9" s="24"/>
      <c r="B9" s="78" t="s">
        <v>96</v>
      </c>
      <c r="C9" s="25"/>
      <c r="D9" s="25"/>
      <c r="E9" s="25">
        <f t="shared" ref="E9" si="0">C9+D9</f>
        <v>0</v>
      </c>
      <c r="F9" s="22"/>
    </row>
    <row r="10" spans="1:6" x14ac:dyDescent="0.3">
      <c r="A10" s="13"/>
      <c r="B10" s="14" t="s">
        <v>4</v>
      </c>
      <c r="C10" s="15"/>
      <c r="D10" s="15">
        <f>SUM(D8:D9)</f>
        <v>25635.7</v>
      </c>
      <c r="E10" s="15"/>
      <c r="F10" s="16"/>
    </row>
    <row r="11" spans="1:6" ht="18.75" hidden="1" customHeight="1" x14ac:dyDescent="0.3">
      <c r="A11" s="169" t="s">
        <v>7</v>
      </c>
      <c r="B11" s="170"/>
      <c r="C11" s="170"/>
      <c r="D11" s="170"/>
      <c r="E11" s="170"/>
      <c r="F11" s="171"/>
    </row>
    <row r="12" spans="1:6" ht="25.5" hidden="1" x14ac:dyDescent="0.3">
      <c r="A12" s="11"/>
      <c r="B12" s="78" t="s">
        <v>79</v>
      </c>
      <c r="C12" s="12">
        <v>0</v>
      </c>
      <c r="D12" s="12"/>
      <c r="E12" s="12">
        <f>C12+D12</f>
        <v>0</v>
      </c>
      <c r="F12" s="79" t="s">
        <v>97</v>
      </c>
    </row>
    <row r="13" spans="1:6" s="4" customFormat="1" hidden="1" x14ac:dyDescent="0.3">
      <c r="A13" s="13"/>
      <c r="B13" s="13" t="s">
        <v>4</v>
      </c>
      <c r="C13" s="17"/>
      <c r="D13" s="17">
        <f>SUM(D12:D12)</f>
        <v>0</v>
      </c>
      <c r="E13" s="17"/>
      <c r="F13" s="13"/>
    </row>
    <row r="14" spans="1:6" x14ac:dyDescent="0.3">
      <c r="A14" s="172" t="s">
        <v>5</v>
      </c>
      <c r="B14" s="172"/>
      <c r="C14" s="172"/>
      <c r="D14" s="172"/>
      <c r="E14" s="172"/>
      <c r="F14" s="172"/>
    </row>
    <row r="15" spans="1:6" ht="25.5" x14ac:dyDescent="0.3">
      <c r="A15" s="161" t="s">
        <v>3</v>
      </c>
      <c r="B15" s="163" t="s">
        <v>10</v>
      </c>
      <c r="C15" s="159">
        <v>916256.4</v>
      </c>
      <c r="D15" s="88">
        <f>1911.1</f>
        <v>1911.1</v>
      </c>
      <c r="E15" s="159">
        <f>C15+D15+D16+D17+D18</f>
        <v>939528.4</v>
      </c>
      <c r="F15" s="109" t="s">
        <v>159</v>
      </c>
    </row>
    <row r="16" spans="1:6" ht="25.5" x14ac:dyDescent="0.3">
      <c r="A16" s="174"/>
      <c r="B16" s="175"/>
      <c r="C16" s="173"/>
      <c r="D16" s="88">
        <v>3147</v>
      </c>
      <c r="E16" s="173"/>
      <c r="F16" s="109" t="s">
        <v>158</v>
      </c>
    </row>
    <row r="17" spans="1:6" ht="25.5" x14ac:dyDescent="0.3">
      <c r="A17" s="174"/>
      <c r="B17" s="175"/>
      <c r="C17" s="173"/>
      <c r="D17" s="88">
        <v>11773.3</v>
      </c>
      <c r="E17" s="173"/>
      <c r="F17" s="118" t="s">
        <v>160</v>
      </c>
    </row>
    <row r="18" spans="1:6" x14ac:dyDescent="0.3">
      <c r="A18" s="162"/>
      <c r="B18" s="164"/>
      <c r="C18" s="160"/>
      <c r="D18" s="91">
        <v>6440.6</v>
      </c>
      <c r="E18" s="160"/>
      <c r="F18" s="109" t="s">
        <v>161</v>
      </c>
    </row>
    <row r="19" spans="1:6" ht="25.5" x14ac:dyDescent="0.3">
      <c r="A19" s="161" t="s">
        <v>23</v>
      </c>
      <c r="B19" s="163" t="s">
        <v>26</v>
      </c>
      <c r="C19" s="159">
        <v>219692.5</v>
      </c>
      <c r="D19" s="91">
        <v>631.6</v>
      </c>
      <c r="E19" s="159">
        <f>C19+D19+D20</f>
        <v>221824.1</v>
      </c>
      <c r="F19" s="109" t="s">
        <v>157</v>
      </c>
    </row>
    <row r="20" spans="1:6" ht="25.5" x14ac:dyDescent="0.3">
      <c r="A20" s="162"/>
      <c r="B20" s="164"/>
      <c r="C20" s="160"/>
      <c r="D20" s="91">
        <v>1500</v>
      </c>
      <c r="E20" s="160"/>
      <c r="F20" s="109" t="s">
        <v>156</v>
      </c>
    </row>
    <row r="21" spans="1:6" ht="51" x14ac:dyDescent="0.3">
      <c r="A21" s="161" t="s">
        <v>12</v>
      </c>
      <c r="B21" s="163" t="s">
        <v>13</v>
      </c>
      <c r="C21" s="159">
        <f>25370+300</f>
        <v>25670</v>
      </c>
      <c r="D21" s="88">
        <v>197.8</v>
      </c>
      <c r="E21" s="159">
        <f>C21+D21+D22</f>
        <v>25902.1</v>
      </c>
      <c r="F21" s="109" t="s">
        <v>176</v>
      </c>
    </row>
    <row r="22" spans="1:6" x14ac:dyDescent="0.3">
      <c r="A22" s="162"/>
      <c r="B22" s="164"/>
      <c r="C22" s="160"/>
      <c r="D22" s="88">
        <v>34.299999999999997</v>
      </c>
      <c r="E22" s="160"/>
      <c r="F22" s="109" t="s">
        <v>162</v>
      </c>
    </row>
    <row r="23" spans="1:6" s="3" customFormat="1" x14ac:dyDescent="0.3">
      <c r="A23" s="18"/>
      <c r="B23" s="14" t="s">
        <v>4</v>
      </c>
      <c r="C23" s="17"/>
      <c r="D23" s="17">
        <f>SUM(D15:D22)</f>
        <v>25635.699999999997</v>
      </c>
      <c r="E23" s="17"/>
      <c r="F23" s="19"/>
    </row>
    <row r="24" spans="1:6" x14ac:dyDescent="0.3">
      <c r="A24" s="20" t="s">
        <v>108</v>
      </c>
      <c r="B24" s="20"/>
      <c r="C24" s="20"/>
      <c r="D24" s="93" t="s">
        <v>109</v>
      </c>
      <c r="E24" s="73"/>
      <c r="F24" s="73"/>
    </row>
    <row r="25" spans="1:6" x14ac:dyDescent="0.3">
      <c r="A25" s="5"/>
      <c r="B25" s="6"/>
      <c r="C25" s="7"/>
      <c r="D25" s="7"/>
      <c r="E25" s="7"/>
      <c r="F25" s="6"/>
    </row>
    <row r="26" spans="1:6" x14ac:dyDescent="0.3">
      <c r="A26" s="5"/>
      <c r="B26" s="6"/>
      <c r="C26" s="7"/>
      <c r="D26" s="7"/>
      <c r="E26" s="7"/>
      <c r="F26" s="6"/>
    </row>
    <row r="27" spans="1:6" x14ac:dyDescent="0.3">
      <c r="A27" s="5"/>
      <c r="B27" s="6"/>
      <c r="C27" s="7"/>
      <c r="D27" s="7"/>
      <c r="E27" s="7"/>
      <c r="F27" s="6"/>
    </row>
    <row r="28" spans="1:6" x14ac:dyDescent="0.3">
      <c r="A28" s="5"/>
      <c r="B28" s="6"/>
      <c r="C28" s="7"/>
      <c r="D28" s="7"/>
      <c r="E28" s="7"/>
      <c r="F28" s="6"/>
    </row>
    <row r="29" spans="1:6" x14ac:dyDescent="0.3">
      <c r="A29" s="5"/>
      <c r="B29" s="6"/>
      <c r="C29" s="7"/>
      <c r="D29" s="7"/>
      <c r="E29" s="7"/>
      <c r="F29" s="6"/>
    </row>
    <row r="30" spans="1:6" x14ac:dyDescent="0.3">
      <c r="A30" s="5"/>
      <c r="B30" s="6"/>
      <c r="C30" s="7"/>
      <c r="D30" s="7"/>
      <c r="E30" s="7"/>
      <c r="F30" s="6"/>
    </row>
    <row r="31" spans="1:6" x14ac:dyDescent="0.3">
      <c r="A31" s="5"/>
      <c r="B31" s="6"/>
      <c r="C31" s="7"/>
      <c r="D31" s="7"/>
      <c r="E31" s="7"/>
      <c r="F31" s="6"/>
    </row>
  </sheetData>
  <mergeCells count="17">
    <mergeCell ref="A21:A22"/>
    <mergeCell ref="B21:B22"/>
    <mergeCell ref="C21:C22"/>
    <mergeCell ref="E21:E22"/>
    <mergeCell ref="A19:A20"/>
    <mergeCell ref="B19:B20"/>
    <mergeCell ref="C19:C20"/>
    <mergeCell ref="E19:E20"/>
    <mergeCell ref="A15:A18"/>
    <mergeCell ref="B15:B18"/>
    <mergeCell ref="C15:C18"/>
    <mergeCell ref="E15:E18"/>
    <mergeCell ref="A2:F2"/>
    <mergeCell ref="A5:F5"/>
    <mergeCell ref="A7:F7"/>
    <mergeCell ref="A11:F11"/>
    <mergeCell ref="A14:F14"/>
  </mergeCells>
  <hyperlinks>
    <hyperlink ref="C6" display="http://engels.me/2010-06-08-17-24-21/2010-06-08-17-43-42/resheniya-engelsskogo-gorodskogo-soveta-deputatov-ot-2020goda"/>
    <hyperlink ref="D24" display="http://engels.me/2010-06-08-17-24-58/byudzhet-na-2020-god/byudzhet"/>
  </hyperlinks>
  <pageMargins left="0.31496062992125984" right="0.23622047244094491" top="0.43307086614173229" bottom="0.43307086614173229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"/>
  <sheetViews>
    <sheetView topLeftCell="C1" zoomScale="145" zoomScaleNormal="145" workbookViewId="0">
      <pane ySplit="4" topLeftCell="A5" activePane="bottomLeft" state="frozen"/>
      <selection pane="bottomLeft" activeCell="F16" sqref="F16"/>
    </sheetView>
  </sheetViews>
  <sheetFormatPr defaultRowHeight="16.5" x14ac:dyDescent="0.3"/>
  <cols>
    <col min="1" max="1" width="7.140625" style="77" customWidth="1"/>
    <col min="2" max="2" width="31" style="77" customWidth="1"/>
    <col min="3" max="3" width="13.140625" style="77" customWidth="1"/>
    <col min="4" max="4" width="10.85546875" style="77" customWidth="1"/>
    <col min="5" max="5" width="13.5703125" style="77" customWidth="1"/>
    <col min="6" max="6" width="62.5703125" style="77" customWidth="1"/>
    <col min="7" max="16384" width="9.140625" style="77"/>
  </cols>
  <sheetData>
    <row r="2" spans="1:6" x14ac:dyDescent="0.3">
      <c r="A2" s="165" t="s">
        <v>133</v>
      </c>
      <c r="B2" s="165"/>
      <c r="C2" s="165"/>
      <c r="D2" s="165"/>
      <c r="E2" s="165"/>
      <c r="F2" s="165"/>
    </row>
    <row r="3" spans="1:6" ht="6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26" t="s">
        <v>0</v>
      </c>
      <c r="B4" s="26" t="s">
        <v>1</v>
      </c>
      <c r="C4" s="26" t="s">
        <v>92</v>
      </c>
      <c r="D4" s="26" t="s">
        <v>14</v>
      </c>
      <c r="E4" s="26" t="s">
        <v>93</v>
      </c>
      <c r="F4" s="26" t="s">
        <v>2</v>
      </c>
    </row>
    <row r="5" spans="1:6" x14ac:dyDescent="0.3">
      <c r="A5" s="166" t="s">
        <v>177</v>
      </c>
      <c r="B5" s="167"/>
      <c r="C5" s="167"/>
      <c r="D5" s="167"/>
      <c r="E5" s="167"/>
      <c r="F5" s="168"/>
    </row>
    <row r="6" spans="1:6" x14ac:dyDescent="0.3">
      <c r="A6" s="9" t="s">
        <v>8</v>
      </c>
      <c r="B6" s="10"/>
      <c r="C6" s="93" t="s">
        <v>107</v>
      </c>
      <c r="D6" s="74"/>
      <c r="E6" s="75"/>
      <c r="F6" s="21"/>
    </row>
    <row r="7" spans="1:6" x14ac:dyDescent="0.3">
      <c r="A7" s="169" t="s">
        <v>6</v>
      </c>
      <c r="B7" s="170"/>
      <c r="C7" s="170"/>
      <c r="D7" s="170"/>
      <c r="E7" s="170"/>
      <c r="F7" s="171"/>
    </row>
    <row r="8" spans="1:6" ht="38.25" x14ac:dyDescent="0.3">
      <c r="A8" s="24"/>
      <c r="B8" s="78" t="s">
        <v>80</v>
      </c>
      <c r="C8" s="25">
        <v>59934.3</v>
      </c>
      <c r="D8" s="25">
        <v>5255</v>
      </c>
      <c r="E8" s="104">
        <f>C8+D8</f>
        <v>65189.3</v>
      </c>
      <c r="F8" s="22"/>
    </row>
    <row r="9" spans="1:6" ht="63.75" hidden="1" x14ac:dyDescent="0.3">
      <c r="A9" s="24"/>
      <c r="B9" s="78" t="s">
        <v>96</v>
      </c>
      <c r="C9" s="25"/>
      <c r="D9" s="25"/>
      <c r="E9" s="25">
        <f t="shared" ref="E9" si="0">C9+D9</f>
        <v>0</v>
      </c>
      <c r="F9" s="22"/>
    </row>
    <row r="10" spans="1:6" x14ac:dyDescent="0.3">
      <c r="A10" s="13"/>
      <c r="B10" s="14" t="s">
        <v>4</v>
      </c>
      <c r="C10" s="15"/>
      <c r="D10" s="15">
        <f>SUM(D8:D9)</f>
        <v>5255</v>
      </c>
      <c r="E10" s="15"/>
      <c r="F10" s="16"/>
    </row>
    <row r="11" spans="1:6" ht="18.75" hidden="1" customHeight="1" x14ac:dyDescent="0.3">
      <c r="A11" s="169" t="s">
        <v>7</v>
      </c>
      <c r="B11" s="170"/>
      <c r="C11" s="170"/>
      <c r="D11" s="170"/>
      <c r="E11" s="170"/>
      <c r="F11" s="171"/>
    </row>
    <row r="12" spans="1:6" ht="25.5" hidden="1" x14ac:dyDescent="0.3">
      <c r="A12" s="11"/>
      <c r="B12" s="78" t="s">
        <v>79</v>
      </c>
      <c r="C12" s="12">
        <v>0</v>
      </c>
      <c r="D12" s="12"/>
      <c r="E12" s="12">
        <f>C12+D12</f>
        <v>0</v>
      </c>
      <c r="F12" s="79" t="s">
        <v>97</v>
      </c>
    </row>
    <row r="13" spans="1:6" s="4" customFormat="1" hidden="1" x14ac:dyDescent="0.3">
      <c r="A13" s="13"/>
      <c r="B13" s="13" t="s">
        <v>4</v>
      </c>
      <c r="C13" s="17"/>
      <c r="D13" s="17">
        <f>SUM(D12:D12)</f>
        <v>0</v>
      </c>
      <c r="E13" s="17"/>
      <c r="F13" s="13"/>
    </row>
    <row r="14" spans="1:6" x14ac:dyDescent="0.3">
      <c r="A14" s="172" t="s">
        <v>5</v>
      </c>
      <c r="B14" s="172"/>
      <c r="C14" s="172"/>
      <c r="D14" s="172"/>
      <c r="E14" s="172"/>
      <c r="F14" s="172"/>
    </row>
    <row r="15" spans="1:6" ht="26.25" x14ac:dyDescent="0.3">
      <c r="A15" s="126" t="s">
        <v>16</v>
      </c>
      <c r="B15" s="125" t="s">
        <v>126</v>
      </c>
      <c r="C15" s="116">
        <v>6601.8</v>
      </c>
      <c r="D15" s="88">
        <v>36</v>
      </c>
      <c r="E15" s="116">
        <f>C15+D15</f>
        <v>6637.8</v>
      </c>
      <c r="F15" s="124" t="s">
        <v>178</v>
      </c>
    </row>
    <row r="16" spans="1:6" ht="51" x14ac:dyDescent="0.3">
      <c r="A16" s="161" t="s">
        <v>3</v>
      </c>
      <c r="B16" s="163" t="s">
        <v>10</v>
      </c>
      <c r="C16" s="159">
        <v>939528.4</v>
      </c>
      <c r="D16" s="88">
        <v>51.2</v>
      </c>
      <c r="E16" s="159">
        <f>C16+D16+D17</f>
        <v>943978.29999999993</v>
      </c>
      <c r="F16" s="109" t="s">
        <v>180</v>
      </c>
    </row>
    <row r="17" spans="1:6" ht="38.25" x14ac:dyDescent="0.3">
      <c r="A17" s="162"/>
      <c r="B17" s="164"/>
      <c r="C17" s="160"/>
      <c r="D17" s="88">
        <v>4398.7</v>
      </c>
      <c r="E17" s="160"/>
      <c r="F17" s="109" t="s">
        <v>179</v>
      </c>
    </row>
    <row r="18" spans="1:6" ht="25.5" x14ac:dyDescent="0.3">
      <c r="A18" s="117" t="s">
        <v>23</v>
      </c>
      <c r="B18" s="101" t="s">
        <v>26</v>
      </c>
      <c r="C18" s="116">
        <f>221824.1+100+0.1</f>
        <v>221924.2</v>
      </c>
      <c r="D18" s="91">
        <v>769.1</v>
      </c>
      <c r="E18" s="116">
        <f>C18+D18</f>
        <v>222693.30000000002</v>
      </c>
      <c r="F18" s="109" t="s">
        <v>181</v>
      </c>
    </row>
    <row r="19" spans="1:6" s="3" customFormat="1" x14ac:dyDescent="0.3">
      <c r="A19" s="18"/>
      <c r="B19" s="14" t="s">
        <v>4</v>
      </c>
      <c r="C19" s="17"/>
      <c r="D19" s="17">
        <f>SUM(D15:D18)</f>
        <v>5255</v>
      </c>
      <c r="E19" s="17"/>
      <c r="F19" s="19"/>
    </row>
    <row r="20" spans="1:6" x14ac:dyDescent="0.3">
      <c r="A20" s="20" t="s">
        <v>108</v>
      </c>
      <c r="B20" s="20"/>
      <c r="C20" s="20"/>
      <c r="D20" s="93" t="s">
        <v>109</v>
      </c>
      <c r="E20" s="73"/>
      <c r="F20" s="73"/>
    </row>
    <row r="21" spans="1:6" x14ac:dyDescent="0.3">
      <c r="A21" s="5"/>
      <c r="B21" s="6"/>
      <c r="C21" s="7"/>
      <c r="D21" s="7"/>
      <c r="E21" s="7"/>
      <c r="F21" s="6"/>
    </row>
    <row r="22" spans="1:6" x14ac:dyDescent="0.3">
      <c r="A22" s="5"/>
      <c r="B22" s="6"/>
      <c r="C22" s="7"/>
      <c r="D22" s="7"/>
      <c r="E22" s="7"/>
      <c r="F22" s="6"/>
    </row>
    <row r="23" spans="1:6" x14ac:dyDescent="0.3">
      <c r="A23" s="5"/>
      <c r="B23" s="6"/>
      <c r="C23" s="7"/>
      <c r="D23" s="7"/>
      <c r="E23" s="7"/>
      <c r="F23" s="6"/>
    </row>
    <row r="24" spans="1:6" x14ac:dyDescent="0.3">
      <c r="A24" s="5"/>
      <c r="B24" s="6"/>
      <c r="C24" s="7"/>
      <c r="D24" s="7"/>
      <c r="E24" s="7"/>
      <c r="F24" s="6"/>
    </row>
    <row r="25" spans="1:6" x14ac:dyDescent="0.3">
      <c r="A25" s="5"/>
      <c r="B25" s="6"/>
      <c r="C25" s="7"/>
      <c r="D25" s="7"/>
      <c r="E25" s="7"/>
      <c r="F25" s="6"/>
    </row>
    <row r="26" spans="1:6" x14ac:dyDescent="0.3">
      <c r="A26" s="5"/>
      <c r="B26" s="6"/>
      <c r="C26" s="7"/>
      <c r="D26" s="7"/>
      <c r="E26" s="7"/>
      <c r="F26" s="6"/>
    </row>
    <row r="27" spans="1:6" x14ac:dyDescent="0.3">
      <c r="A27" s="5"/>
      <c r="B27" s="6"/>
      <c r="C27" s="7"/>
      <c r="D27" s="7"/>
      <c r="E27" s="7"/>
      <c r="F27" s="6"/>
    </row>
  </sheetData>
  <mergeCells count="9">
    <mergeCell ref="E16:E17"/>
    <mergeCell ref="A16:A17"/>
    <mergeCell ref="A2:F2"/>
    <mergeCell ref="A5:F5"/>
    <mergeCell ref="A7:F7"/>
    <mergeCell ref="A11:F11"/>
    <mergeCell ref="A14:F14"/>
    <mergeCell ref="B16:B17"/>
    <mergeCell ref="C16:C17"/>
  </mergeCells>
  <hyperlinks>
    <hyperlink ref="C6" display="http://engels.me/2010-06-08-17-24-21/2010-06-08-17-43-42/resheniya-engelsskogo-gorodskogo-soveta-deputatov-ot-2020goda"/>
    <hyperlink ref="D20" display="http://engels.me/2010-06-08-17-24-58/byudzhet-na-2020-god/byudzhet"/>
  </hyperlinks>
  <pageMargins left="0.31496062992125984" right="0.23622047244094491" top="0.43307086614173229" bottom="0.43307086614173229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5"/>
  <sheetViews>
    <sheetView zoomScale="145" zoomScaleNormal="145" workbookViewId="0">
      <pane ySplit="4" topLeftCell="A5" activePane="bottomLeft" state="frozen"/>
      <selection pane="bottomLeft" activeCell="E19" sqref="E19"/>
    </sheetView>
  </sheetViews>
  <sheetFormatPr defaultRowHeight="16.5" x14ac:dyDescent="0.3"/>
  <cols>
    <col min="1" max="1" width="7.140625" style="77" customWidth="1"/>
    <col min="2" max="2" width="31" style="77" customWidth="1"/>
    <col min="3" max="3" width="13.140625" style="77" customWidth="1"/>
    <col min="4" max="4" width="10.85546875" style="77" customWidth="1"/>
    <col min="5" max="5" width="13.5703125" style="77" customWidth="1"/>
    <col min="6" max="6" width="62.5703125" style="77" customWidth="1"/>
    <col min="7" max="16384" width="9.140625" style="77"/>
  </cols>
  <sheetData>
    <row r="2" spans="1:6" x14ac:dyDescent="0.3">
      <c r="A2" s="165" t="s">
        <v>133</v>
      </c>
      <c r="B2" s="165"/>
      <c r="C2" s="165"/>
      <c r="D2" s="165"/>
      <c r="E2" s="165"/>
      <c r="F2" s="165"/>
    </row>
    <row r="3" spans="1:6" ht="6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26" t="s">
        <v>0</v>
      </c>
      <c r="B4" s="26" t="s">
        <v>1</v>
      </c>
      <c r="C4" s="26" t="s">
        <v>92</v>
      </c>
      <c r="D4" s="26" t="s">
        <v>14</v>
      </c>
      <c r="E4" s="26" t="s">
        <v>93</v>
      </c>
      <c r="F4" s="26" t="s">
        <v>2</v>
      </c>
    </row>
    <row r="5" spans="1:6" x14ac:dyDescent="0.3">
      <c r="A5" s="166" t="s">
        <v>184</v>
      </c>
      <c r="B5" s="167"/>
      <c r="C5" s="167"/>
      <c r="D5" s="167"/>
      <c r="E5" s="167"/>
      <c r="F5" s="168"/>
    </row>
    <row r="6" spans="1:6" x14ac:dyDescent="0.3">
      <c r="A6" s="9" t="s">
        <v>8</v>
      </c>
      <c r="B6" s="10"/>
      <c r="C6" s="93" t="s">
        <v>107</v>
      </c>
      <c r="D6" s="74"/>
      <c r="E6" s="75"/>
      <c r="F6" s="21"/>
    </row>
    <row r="7" spans="1:6" x14ac:dyDescent="0.3">
      <c r="A7" s="169" t="s">
        <v>6</v>
      </c>
      <c r="B7" s="170"/>
      <c r="C7" s="170"/>
      <c r="D7" s="170"/>
      <c r="E7" s="170"/>
      <c r="F7" s="171"/>
    </row>
    <row r="8" spans="1:6" ht="38.25" x14ac:dyDescent="0.3">
      <c r="A8" s="24"/>
      <c r="B8" s="78" t="s">
        <v>80</v>
      </c>
      <c r="C8" s="25">
        <v>65189.3</v>
      </c>
      <c r="D8" s="25">
        <v>20524.8</v>
      </c>
      <c r="E8" s="104">
        <f>C8+D8</f>
        <v>85714.1</v>
      </c>
      <c r="F8" s="22"/>
    </row>
    <row r="9" spans="1:6" ht="63.75" hidden="1" x14ac:dyDescent="0.3">
      <c r="A9" s="24"/>
      <c r="B9" s="78" t="s">
        <v>96</v>
      </c>
      <c r="C9" s="25"/>
      <c r="D9" s="25"/>
      <c r="E9" s="25">
        <f t="shared" ref="E9" si="0">C9+D9</f>
        <v>0</v>
      </c>
      <c r="F9" s="22"/>
    </row>
    <row r="10" spans="1:6" x14ac:dyDescent="0.3">
      <c r="A10" s="13"/>
      <c r="B10" s="14" t="s">
        <v>4</v>
      </c>
      <c r="C10" s="15"/>
      <c r="D10" s="15">
        <f>SUM(D8:D9)</f>
        <v>20524.8</v>
      </c>
      <c r="E10" s="15"/>
      <c r="F10" s="16"/>
    </row>
    <row r="11" spans="1:6" ht="18.75" hidden="1" customHeight="1" x14ac:dyDescent="0.3">
      <c r="A11" s="169" t="s">
        <v>7</v>
      </c>
      <c r="B11" s="170"/>
      <c r="C11" s="170"/>
      <c r="D11" s="170"/>
      <c r="E11" s="170"/>
      <c r="F11" s="171"/>
    </row>
    <row r="12" spans="1:6" ht="25.5" hidden="1" x14ac:dyDescent="0.3">
      <c r="A12" s="11"/>
      <c r="B12" s="78" t="s">
        <v>79</v>
      </c>
      <c r="C12" s="12">
        <v>0</v>
      </c>
      <c r="D12" s="12"/>
      <c r="E12" s="12">
        <f>C12+D12</f>
        <v>0</v>
      </c>
      <c r="F12" s="79" t="s">
        <v>97</v>
      </c>
    </row>
    <row r="13" spans="1:6" s="4" customFormat="1" hidden="1" x14ac:dyDescent="0.3">
      <c r="A13" s="13"/>
      <c r="B13" s="13" t="s">
        <v>4</v>
      </c>
      <c r="C13" s="17"/>
      <c r="D13" s="17">
        <f>SUM(D12:D12)</f>
        <v>0</v>
      </c>
      <c r="E13" s="17"/>
      <c r="F13" s="13"/>
    </row>
    <row r="14" spans="1:6" x14ac:dyDescent="0.3">
      <c r="A14" s="172" t="s">
        <v>5</v>
      </c>
      <c r="B14" s="172"/>
      <c r="C14" s="172"/>
      <c r="D14" s="172"/>
      <c r="E14" s="172"/>
      <c r="F14" s="172"/>
    </row>
    <row r="15" spans="1:6" ht="51.75" x14ac:dyDescent="0.3">
      <c r="A15" s="126" t="s">
        <v>16</v>
      </c>
      <c r="B15" s="135" t="s">
        <v>126</v>
      </c>
      <c r="C15" s="121">
        <v>6637.8</v>
      </c>
      <c r="D15" s="88">
        <v>147.19999999999999</v>
      </c>
      <c r="E15" s="121">
        <f>C15+D15</f>
        <v>6785</v>
      </c>
      <c r="F15" s="124" t="s">
        <v>185</v>
      </c>
    </row>
    <row r="16" spans="1:6" x14ac:dyDescent="0.3">
      <c r="A16" s="161" t="s">
        <v>3</v>
      </c>
      <c r="B16" s="183" t="s">
        <v>10</v>
      </c>
      <c r="C16" s="159">
        <v>943858.3</v>
      </c>
      <c r="D16" s="88">
        <v>7659.4</v>
      </c>
      <c r="E16" s="159">
        <f>C16+D16+D17+D18</f>
        <v>953517.70000000007</v>
      </c>
      <c r="F16" s="178" t="s">
        <v>189</v>
      </c>
    </row>
    <row r="17" spans="1:6" x14ac:dyDescent="0.3">
      <c r="A17" s="174"/>
      <c r="B17" s="184"/>
      <c r="C17" s="173"/>
      <c r="D17" s="88">
        <v>816.2</v>
      </c>
      <c r="E17" s="173"/>
      <c r="F17" s="182"/>
    </row>
    <row r="18" spans="1:6" x14ac:dyDescent="0.3">
      <c r="A18" s="162"/>
      <c r="B18" s="185"/>
      <c r="C18" s="160"/>
      <c r="D18" s="88">
        <v>1183.8</v>
      </c>
      <c r="E18" s="160"/>
      <c r="F18" s="179"/>
    </row>
    <row r="19" spans="1:6" ht="89.25" x14ac:dyDescent="0.3">
      <c r="A19" s="123" t="s">
        <v>9</v>
      </c>
      <c r="B19" s="134" t="s">
        <v>136</v>
      </c>
      <c r="C19" s="122">
        <v>12193.6</v>
      </c>
      <c r="D19" s="91">
        <v>66</v>
      </c>
      <c r="E19" s="122">
        <f>C19+D19</f>
        <v>12259.6</v>
      </c>
      <c r="F19" s="109" t="s">
        <v>190</v>
      </c>
    </row>
    <row r="20" spans="1:6" ht="38.25" x14ac:dyDescent="0.3">
      <c r="A20" s="161" t="s">
        <v>23</v>
      </c>
      <c r="B20" s="183" t="s">
        <v>26</v>
      </c>
      <c r="C20" s="159">
        <v>222813.3</v>
      </c>
      <c r="D20" s="91">
        <v>1770.7</v>
      </c>
      <c r="E20" s="159">
        <f>C20+D20+D21+D22</f>
        <v>233155.8</v>
      </c>
      <c r="F20" s="109" t="s">
        <v>196</v>
      </c>
    </row>
    <row r="21" spans="1:6" ht="25.5" x14ac:dyDescent="0.3">
      <c r="A21" s="174"/>
      <c r="B21" s="184"/>
      <c r="C21" s="173"/>
      <c r="D21" s="91">
        <v>120</v>
      </c>
      <c r="E21" s="173"/>
      <c r="F21" s="109" t="s">
        <v>187</v>
      </c>
    </row>
    <row r="22" spans="1:6" ht="25.5" x14ac:dyDescent="0.3">
      <c r="A22" s="162"/>
      <c r="B22" s="185"/>
      <c r="C22" s="160"/>
      <c r="D22" s="91">
        <v>8451.7999999999993</v>
      </c>
      <c r="E22" s="160"/>
      <c r="F22" s="109" t="s">
        <v>191</v>
      </c>
    </row>
    <row r="23" spans="1:6" ht="38.25" x14ac:dyDescent="0.3">
      <c r="A23" s="120" t="s">
        <v>75</v>
      </c>
      <c r="B23" s="101" t="s">
        <v>76</v>
      </c>
      <c r="C23" s="121">
        <v>524.9</v>
      </c>
      <c r="D23" s="91">
        <v>9.6999999999999993</v>
      </c>
      <c r="E23" s="121">
        <f>C23+D23</f>
        <v>534.6</v>
      </c>
      <c r="F23" s="109" t="s">
        <v>186</v>
      </c>
    </row>
    <row r="24" spans="1:6" ht="38.25" x14ac:dyDescent="0.3">
      <c r="A24" s="120" t="s">
        <v>12</v>
      </c>
      <c r="B24" s="101" t="s">
        <v>13</v>
      </c>
      <c r="C24" s="121">
        <v>25902.1</v>
      </c>
      <c r="D24" s="91">
        <v>300</v>
      </c>
      <c r="E24" s="121">
        <f>C24+D24</f>
        <v>26202.1</v>
      </c>
      <c r="F24" s="109" t="s">
        <v>188</v>
      </c>
    </row>
    <row r="25" spans="1:6" hidden="1" x14ac:dyDescent="0.3">
      <c r="A25" s="120"/>
      <c r="B25" s="101"/>
      <c r="C25" s="121"/>
      <c r="D25" s="91"/>
      <c r="E25" s="121"/>
      <c r="F25" s="109"/>
    </row>
    <row r="26" spans="1:6" hidden="1" x14ac:dyDescent="0.3">
      <c r="A26" s="120"/>
      <c r="B26" s="101"/>
      <c r="C26" s="121"/>
      <c r="D26" s="91"/>
      <c r="E26" s="121"/>
      <c r="F26" s="109"/>
    </row>
    <row r="27" spans="1:6" s="3" customFormat="1" x14ac:dyDescent="0.3">
      <c r="A27" s="18"/>
      <c r="B27" s="14" t="s">
        <v>4</v>
      </c>
      <c r="C27" s="17"/>
      <c r="D27" s="17">
        <f>SUM(D15:D24)</f>
        <v>20524.8</v>
      </c>
      <c r="E27" s="17"/>
      <c r="F27" s="19"/>
    </row>
    <row r="28" spans="1:6" x14ac:dyDescent="0.3">
      <c r="A28" s="20" t="s">
        <v>108</v>
      </c>
      <c r="B28" s="20"/>
      <c r="C28" s="20"/>
      <c r="D28" s="93" t="s">
        <v>109</v>
      </c>
      <c r="E28" s="73"/>
      <c r="F28" s="73"/>
    </row>
    <row r="29" spans="1:6" x14ac:dyDescent="0.3">
      <c r="A29" s="5"/>
      <c r="B29" s="6"/>
      <c r="C29" s="7"/>
      <c r="D29" s="7"/>
      <c r="E29" s="7"/>
      <c r="F29" s="6"/>
    </row>
    <row r="30" spans="1:6" x14ac:dyDescent="0.3">
      <c r="A30" s="5"/>
      <c r="B30" s="6"/>
      <c r="C30" s="7"/>
      <c r="D30" s="7"/>
      <c r="E30" s="7"/>
      <c r="F30" s="6"/>
    </row>
    <row r="31" spans="1:6" x14ac:dyDescent="0.3">
      <c r="A31" s="5"/>
      <c r="B31" s="6"/>
      <c r="C31" s="7"/>
      <c r="D31" s="7"/>
      <c r="E31" s="7"/>
      <c r="F31" s="6"/>
    </row>
    <row r="32" spans="1:6" x14ac:dyDescent="0.3">
      <c r="A32" s="5"/>
      <c r="B32" s="6"/>
      <c r="C32" s="7"/>
      <c r="D32" s="7"/>
      <c r="E32" s="7"/>
      <c r="F32" s="6"/>
    </row>
    <row r="33" spans="1:6" x14ac:dyDescent="0.3">
      <c r="A33" s="5"/>
      <c r="B33" s="6"/>
      <c r="C33" s="7"/>
      <c r="D33" s="7"/>
      <c r="E33" s="7"/>
      <c r="F33" s="6"/>
    </row>
    <row r="34" spans="1:6" x14ac:dyDescent="0.3">
      <c r="A34" s="5"/>
      <c r="B34" s="6"/>
      <c r="C34" s="7"/>
      <c r="D34" s="7"/>
      <c r="E34" s="7"/>
      <c r="F34" s="6"/>
    </row>
    <row r="35" spans="1:6" x14ac:dyDescent="0.3">
      <c r="A35" s="5"/>
      <c r="B35" s="6"/>
      <c r="C35" s="7"/>
      <c r="D35" s="7"/>
      <c r="E35" s="7"/>
      <c r="F35" s="6"/>
    </row>
  </sheetData>
  <mergeCells count="14">
    <mergeCell ref="F16:F18"/>
    <mergeCell ref="A20:A22"/>
    <mergeCell ref="B20:B22"/>
    <mergeCell ref="C20:C22"/>
    <mergeCell ref="E20:E22"/>
    <mergeCell ref="A16:A18"/>
    <mergeCell ref="B16:B18"/>
    <mergeCell ref="C16:C18"/>
    <mergeCell ref="E16:E18"/>
    <mergeCell ref="A2:F2"/>
    <mergeCell ref="A5:F5"/>
    <mergeCell ref="A7:F7"/>
    <mergeCell ref="A11:F11"/>
    <mergeCell ref="A14:F14"/>
  </mergeCells>
  <hyperlinks>
    <hyperlink ref="C6" display="http://engels.me/2010-06-08-17-24-21/2010-06-08-17-43-42/resheniya-engelsskogo-gorodskogo-soveta-deputatov-ot-2020goda"/>
    <hyperlink ref="D28" display="http://engels.me/2010-06-08-17-24-58/byudzhet-na-2020-god/byudzhet"/>
  </hyperlinks>
  <pageMargins left="0.31496062992125984" right="0.23622047244094491" top="0.43307086614173229" bottom="0.43307086614173229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СВОД</vt:lpstr>
      <vt:lpstr>№151 32-02 от 26.02.20г.</vt:lpstr>
      <vt:lpstr>№157 33-02 от 25.03.20г.</vt:lpstr>
      <vt:lpstr>№168 36-02 от 27.05.20г.</vt:lpstr>
      <vt:lpstr>№174 37-02 от 23.06.20г.</vt:lpstr>
      <vt:lpstr>№179 38-02 от 29.07.20г.</vt:lpstr>
      <vt:lpstr>№183 39-02 от 26.08.20г.</vt:lpstr>
      <vt:lpstr>№186 40-02 от 30.09.20г.</vt:lpstr>
      <vt:lpstr>№198 41-02 от 28.10.20г.</vt:lpstr>
      <vt:lpstr>№202 42-02 от 25.11.20г.</vt:lpstr>
      <vt:lpstr>№208 43-02 от 23.12.20г.</vt:lpstr>
      <vt:lpstr>№217 44-02 от 28.12.20г.</vt:lpstr>
      <vt:lpstr>СВОД!Заголовки_для_печати</vt:lpstr>
    </vt:vector>
  </TitlesOfParts>
  <Company>Администрация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gajdukovalv</dc:creator>
  <cp:lastModifiedBy>admin</cp:lastModifiedBy>
  <cp:lastPrinted>2021-01-15T07:09:15Z</cp:lastPrinted>
  <dcterms:created xsi:type="dcterms:W3CDTF">2014-01-21T11:06:29Z</dcterms:created>
  <dcterms:modified xsi:type="dcterms:W3CDTF">2021-01-15T07:45:55Z</dcterms:modified>
</cp:coreProperties>
</file>