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090" windowHeight="7380" tabRatio="682" firstSheet="8" activeTab="11"/>
  </bookViews>
  <sheets>
    <sheet name="№92-01 от 15.01.14г." sheetId="1" r:id="rId1"/>
    <sheet name="№93-01 от 28.02.14г." sheetId="4" r:id="rId2"/>
    <sheet name="№110-01 от 26.03.14г." sheetId="5" r:id="rId3"/>
    <sheet name="№116-01 от 10.04.14г." sheetId="6" r:id="rId4"/>
    <sheet name="№134-01 от 28.05.14г." sheetId="7" r:id="rId5"/>
    <sheet name="№135-01 от 30.06.14г." sheetId="8" r:id="rId6"/>
    <sheet name="№148-01 от 30.07.14г." sheetId="9" r:id="rId7"/>
    <sheet name="№149-01 от 31.07.14г." sheetId="10" r:id="rId8"/>
    <sheet name="№150-01 от 24.09.14г." sheetId="11" r:id="rId9"/>
    <sheet name="№159-01 от 29.10.14г." sheetId="12" r:id="rId10"/>
    <sheet name="№167-01 от 26.11.14г." sheetId="13" r:id="rId11"/>
    <sheet name="№174-01 от 24.12.14г." sheetId="14" r:id="rId12"/>
  </sheets>
  <calcPr calcId="125725"/>
</workbook>
</file>

<file path=xl/calcChain.xml><?xml version="1.0" encoding="utf-8"?>
<calcChain xmlns="http://schemas.openxmlformats.org/spreadsheetml/2006/main">
  <c r="E13" i="14"/>
  <c r="E8"/>
  <c r="D10"/>
  <c r="D15"/>
  <c r="D19" i="13"/>
  <c r="E12"/>
  <c r="C13"/>
  <c r="E13"/>
  <c r="E15"/>
  <c r="E17" l="1"/>
  <c r="D9"/>
  <c r="E8"/>
  <c r="E14" i="12"/>
  <c r="E12"/>
  <c r="D15"/>
  <c r="D9"/>
  <c r="E8"/>
  <c r="E14" i="11"/>
  <c r="E16" i="9"/>
  <c r="D27" i="11"/>
  <c r="E21"/>
  <c r="E20"/>
  <c r="E24"/>
  <c r="E26"/>
  <c r="E13"/>
  <c r="E15"/>
  <c r="E17"/>
  <c r="E9" l="1"/>
  <c r="E8"/>
  <c r="D10"/>
  <c r="E17" i="9"/>
  <c r="D14" i="10" l="1"/>
  <c r="E12"/>
  <c r="D13" i="9"/>
  <c r="D10"/>
  <c r="C9"/>
  <c r="C8"/>
  <c r="D9" i="10"/>
  <c r="E8"/>
  <c r="D20" i="9"/>
  <c r="E11" i="8" l="1"/>
  <c r="D13" l="1"/>
  <c r="D9"/>
  <c r="E8"/>
  <c r="E13" i="7"/>
  <c r="E17"/>
  <c r="E20"/>
  <c r="D21"/>
  <c r="E19"/>
  <c r="E18" l="1"/>
  <c r="E16"/>
  <c r="E15"/>
  <c r="E12"/>
  <c r="D10"/>
  <c r="E9"/>
  <c r="E8"/>
  <c r="E16" i="6"/>
  <c r="E17"/>
  <c r="E18"/>
  <c r="E15"/>
  <c r="E12"/>
  <c r="D20"/>
  <c r="E9"/>
  <c r="E8"/>
  <c r="D10"/>
  <c r="E24" i="1"/>
  <c r="E23"/>
  <c r="D25"/>
  <c r="D9" i="5"/>
  <c r="D16"/>
  <c r="E15"/>
  <c r="E8"/>
  <c r="E8" i="4"/>
  <c r="D15"/>
  <c r="D20" i="1"/>
  <c r="D19"/>
</calcChain>
</file>

<file path=xl/sharedStrings.xml><?xml version="1.0" encoding="utf-8"?>
<sst xmlns="http://schemas.openxmlformats.org/spreadsheetml/2006/main" count="383" uniqueCount="138">
  <si>
    <t>Раздел</t>
  </si>
  <si>
    <t>Наименование</t>
  </si>
  <si>
    <t>Начальный план 2014 года</t>
  </si>
  <si>
    <t>Изменения в 2014 году</t>
  </si>
  <si>
    <t>Уточненный план 2014 года</t>
  </si>
  <si>
    <t>Причины внесения изменений</t>
  </si>
  <si>
    <t>0113</t>
  </si>
  <si>
    <t>Другие общегосударственные расходы</t>
  </si>
  <si>
    <t>0505</t>
  </si>
  <si>
    <t>В связи со сменой ведомства, расходы, предусмотренные на обеспечение деятельности МБУ "Благоустройство" перенесены с ГРБС Администрация МО г.Энгельс на Комитет ЖКХ, ТЭК, ТиС администрации ЭМР</t>
  </si>
  <si>
    <t>0104</t>
  </si>
  <si>
    <t>0409</t>
  </si>
  <si>
    <t>0501</t>
  </si>
  <si>
    <t>Жилищное хозяйство</t>
  </si>
  <si>
    <t>Функционирование местных администраций</t>
  </si>
  <si>
    <t>На погашение кредиторской задолженности в рамках ДЦП "Развитие ТОСов в МО г.Энгельс на 2013 год".</t>
  </si>
  <si>
    <t>На погашение кредиторской задолженности администрации ПМО.</t>
  </si>
  <si>
    <t>Другие вопросы в области ЖКХ</t>
  </si>
  <si>
    <t>Дорожное хозяйство</t>
  </si>
  <si>
    <t>На погашение кредиторской задолженности по ремонту дорог и дворовых территорий за 2013 г.</t>
  </si>
  <si>
    <t>На погашение кредиторской задолженности за 2013 г. по капремонту ж/ф и аварийно-восстановительным работам по ЧС</t>
  </si>
  <si>
    <t>0502</t>
  </si>
  <si>
    <t>Коммунальное хозяйство</t>
  </si>
  <si>
    <t>На погашение кредиторской задолженности за 2013 г. по мероприятиям в области коммунального хозяйства</t>
  </si>
  <si>
    <t>0503</t>
  </si>
  <si>
    <t>Благоустройство</t>
  </si>
  <si>
    <t>На погашение кредиторской задолженности за 2013 г. по уличному освещению пос.Приволжский</t>
  </si>
  <si>
    <t>ИТОГО:</t>
  </si>
  <si>
    <t>Внесены изменения в расходную часть бюджета:</t>
  </si>
  <si>
    <t>Внесены изменения в доходную часть бюджета:</t>
  </si>
  <si>
    <t>Внесены изменения в источники финансирования дефицита бюджета:</t>
  </si>
  <si>
    <t>Возврат остатков субсидий, субвенцийи иных МБТ, имеющих целевое назначение, прошлых лет</t>
  </si>
  <si>
    <t>Изменение остатков средств на счетах по учету средств бюджета</t>
  </si>
  <si>
    <t>Решение ЭГСД от 15.01.2014 г. №92/01</t>
  </si>
  <si>
    <t>смотреть:</t>
  </si>
  <si>
    <t xml:space="preserve">В соответствии с Постановлением Правительства Саратовской области от 27 декабря 2013 года № 745-П "О мерах по реализации Закона Саратовской области "Об областном бюджете на 2014 год и на плановый период 2015 и 2016 годов" остатки неиспользованных по состоянию на 1 января 2014 года безвозмездных поступлений, предоставленных из областного бюджета за счет средств федерального бюджета, необходимо вернуть в областной бюджет не позднее 24 января 2014 года. 
 На сумму неиспользованных остатков средств на 1 января 2014 года уменьшается доходная часть бюджета - субвенции на осуществление первичного воинского учета на территориях, где отсутствуют военные комиссариаты.
</t>
  </si>
  <si>
    <t xml:space="preserve">За счет остатков, сложившихся на 1 января 2014 года на едином счете бюджета, увеличиваются источники внутреннего финансирования дефицита бюджета </t>
  </si>
  <si>
    <t>смотреть актуальную редакцию бюджета МО г. Энгельс на 2014 год:</t>
  </si>
  <si>
    <t>На погашение кредиторской задолженности по испол.листу</t>
  </si>
  <si>
    <t>http://engels.me/2010-06-08-17-24-21/2010-06-08-17-43-42/resheniya2014-goda</t>
  </si>
  <si>
    <t>http://engels.me/2010-06-08-17-24-58/2014/budjet2014</t>
  </si>
  <si>
    <t>Информация о последних изменениях бюджета муниципального образования город Энгельс на 2014 год</t>
  </si>
  <si>
    <t>НДФЛ</t>
  </si>
  <si>
    <t>План до изменений</t>
  </si>
  <si>
    <t xml:space="preserve">Изменения </t>
  </si>
  <si>
    <t>На содержание ликвидационной комиссии администрации Приволжского МО</t>
  </si>
  <si>
    <t>На погашение кред.задолж. МБУ "Благоустройство"</t>
  </si>
  <si>
    <t>на оплату ТЭР за 1 кв.2014 г. по МЖФ</t>
  </si>
  <si>
    <t>Решение ЭГСД от 28.02.2014 г. № 93/01</t>
  </si>
  <si>
    <t>1301</t>
  </si>
  <si>
    <t xml:space="preserve">На погашение кредиторской задолженности за 2012-2013 г.г. Управлению ЖКХ администрации МО г.Энгельс </t>
  </si>
  <si>
    <t>Расходы на обслуживание муниципального долга</t>
  </si>
  <si>
    <t>Обслуживание внутреннего государственного и муниципального долга</t>
  </si>
  <si>
    <t>Расходы на капитальный ремонт и ремонт жилищного фонда</t>
  </si>
  <si>
    <t xml:space="preserve">ВЦП "Ремонт дорог общего пользования в границах МО г.Энгельс" </t>
  </si>
  <si>
    <t>ВЦП "Ремонт внутридворовых территорий многоквартирных домов  МО г.Энгельс"</t>
  </si>
  <si>
    <t>Решение ЭГСД от 26.03.2014 г. № 110/01</t>
  </si>
  <si>
    <t>0707</t>
  </si>
  <si>
    <t>Образование</t>
  </si>
  <si>
    <t>1101</t>
  </si>
  <si>
    <t>Физическая культура и спорт</t>
  </si>
  <si>
    <t>На погашение кредиторской задолженности за 2013 год в рамках долгосрочной целевой программы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</t>
  </si>
  <si>
    <t>Расходы на выполнение муниципальных заданий и иные цели муниципальными бюджетными и автономными учреждениями</t>
  </si>
  <si>
    <t>Земельный налог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</si>
  <si>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</si>
  <si>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Комитету финансов администрации ЭМР на увеличение объема межбюджетных трансфертов бюджету ЭМР на осуществление переданных полномочий в сфере архитектуры и градостроительства</t>
  </si>
  <si>
    <t>Другие вопросы в области национальной экономики</t>
  </si>
  <si>
    <t xml:space="preserve">Комитету финансов администрации ЭМР на увеличение объема межбюджетных трансфертов бюджету ЭМР на осуществление переданных полномочий в сфере земельного контроля </t>
  </si>
  <si>
    <t>0412</t>
  </si>
  <si>
    <t>Другие вопросы в области жилищно-коммунального хозяйства</t>
  </si>
  <si>
    <t>Комитету финансов администрации ЭМР на увеличение объема межбюджетных трансфертов бюджету ЭМР на осуществление переданных полномочий в сфере организации похоронного дела (МБУ Энгельсская недвижимость)</t>
  </si>
  <si>
    <t>В связи со сменой ведомства, расходы, предусмотренные на выполнение муниципального задания, субсидий на иные цели МБУ "СТЦ" перенесены с ГРБС Комитет по образованию и молодежной политике администрации Энгельсского муниципального района на ГРБС Управление по физической культуре и спорту администрации Энгельсского муниципального района</t>
  </si>
  <si>
    <t>Молодежная политика и оздоровление детей</t>
  </si>
  <si>
    <t xml:space="preserve">Физическая культура </t>
  </si>
  <si>
    <t>0804</t>
  </si>
  <si>
    <t>Другие вопросы в области культуры, кинематографии</t>
  </si>
  <si>
    <t xml:space="preserve">В связи с ликвидацией МКУ "ЦБ учреждений культуры, спорта и молодежной политики МО г.Энгельс" </t>
  </si>
  <si>
    <t xml:space="preserve">В соответствии с решением Собрания депутатов Энгельсского муниципального района  от 27 марта 2014 года № 620/70-04 увеличивается доходная часть бюджета муниципального образования город Энгельс на 2014 год на сумму неиспользованных межбюджетных трансфертов, полученных из бюджета  муниципального образования город Энгельс. </t>
  </si>
  <si>
    <t>Решение ЭГСД от 10.04.2014 г. № 116/01</t>
  </si>
  <si>
    <t>Решение ЭГСД от 28.05.2014 г. № 134/01</t>
  </si>
  <si>
    <t>Администрации ЭМР на оплату исполнительного листа</t>
  </si>
  <si>
    <t>1403</t>
  </si>
  <si>
    <t xml:space="preserve">Комитету финансов администрации ЭМР на увеличение объема межбюджетных трансфертов общего характера нецелевой направленности на проведение кап.ремонта ЭМР на 2014 год в рамках получения средств господдержки по 185-ФЗ </t>
  </si>
  <si>
    <t>Субсидии на капитальный ремонт и ремонт автомобильных дорог</t>
  </si>
  <si>
    <t>В связи с реорганизацией МБУ "Благоустройство"</t>
  </si>
  <si>
    <t>0801</t>
  </si>
  <si>
    <t>В связи с ликвидацией учреждений культуры, спорта и молодежной политики МО г.Энгельс</t>
  </si>
  <si>
    <t>В связи с реорганизацией МБУ "Энгельсский краеведческий музей"</t>
  </si>
  <si>
    <t xml:space="preserve">Другие общегосударственные вопросы </t>
  </si>
  <si>
    <t>Перераспределение ассигнований по Администрации МО г.Энгельс на оплату исполнительского сбора</t>
  </si>
  <si>
    <t>Прочие межбюджетные трансферты общего характера</t>
  </si>
  <si>
    <t xml:space="preserve">Жилищное хозяйство </t>
  </si>
  <si>
    <t>Культура</t>
  </si>
  <si>
    <t>Решение ЭГСД от 30.06.2014 г. № 135/01</t>
  </si>
  <si>
    <t>Увеличение объема МЦП "Замена и модернизация лифтового оборудования в многоквартирных домах, расположенных на территории муниципального образования город Энгельс Энгельсского муниципального района Саратовской области, в 2014 году"</t>
  </si>
  <si>
    <t>Открытие ассигнований на реализацию мероприятий ВЦП "Содержание специализированных жилых помещений, находящихся в казне муниципального образования город Энгельс Энгельсского муниципального района Саратовской области, не переданных по договорам найма специализированных жилых помещений муниципального жилищного фонда, на 2014 год"</t>
  </si>
  <si>
    <t>Решение ЭГСД от 30.07.2014 г. № 148/01</t>
  </si>
  <si>
    <t>Иные межбюджетные трансферты не целевой направленности</t>
  </si>
  <si>
    <t>http://www.engels.me/2010-06-08-17-24-58/2014/budjet2014</t>
  </si>
  <si>
    <t>Погашение бюджетом поселения кредитов от кредитных организаций</t>
  </si>
  <si>
    <t>Решение ЭГСД от 31.07.2014 г. № 149/01</t>
  </si>
  <si>
    <t>изменение порядка финансирования мероприятий МЦП «Переселение граждан Энгельсского муниципального района из аварийного жилищного фонда в 2013-2017 годах»</t>
  </si>
  <si>
    <t>Решение ЭГСД от 24.09.2014 г. № 150/01</t>
  </si>
  <si>
    <t>капитальный ремонт муниципального жилищного фонда (перечисления оплаты за муниципальную долю собственности  в фонд регионального оператора)</t>
  </si>
  <si>
    <t xml:space="preserve">На погашение кредиторской задолженности по проведенным аварийно-восстановительным работам по адресу: Энгельс-1, д.5 </t>
  </si>
  <si>
    <t>на реализацию мероприятий ВЦП "Содержание спец.помещений мун.жил.фонда" в 2014 году (ул.М.Горького,11)</t>
  </si>
  <si>
    <t>Межбюджетные трансферты на исполнение переданных полномочий по земельному контролю</t>
  </si>
  <si>
    <t>Увеличение бюджетных ассигнований Комитету финансов администрации ЭМР</t>
  </si>
  <si>
    <t>Уменьшение бюджетных ассигнований Управлению финансов администрации МО город Энгельс</t>
  </si>
  <si>
    <t>На реализацию мероприятий ВЦП  "Дорожная деятельность и благоустройство территорий Энгельсского муниципального района в 2013-2014 годах"</t>
  </si>
  <si>
    <t>На реализацию мероприятий ВЦП  "Дорожная деятельность и благоустройство территорий Энгельсского муниципального района в 2013-2014 годах" (прочие мероприятия по благоустройству территории)</t>
  </si>
  <si>
    <t>На реализацию мероприятий ВЦП  "Дорожная деятельность и благоустройство территорий Энгельсского муниципального района в 2013-2014 годах" (установка детских площадок)</t>
  </si>
  <si>
    <t>на оплату коммунальных услуг в рамках муниципального задания МБУ СТЦ (клуб "Шторм")</t>
  </si>
  <si>
    <t>Перераспределение объемов финансирования МП "Молодежь муниципального образования город Энгельс Энгельсского муниципального района Саратовской области» на 2013-2015 годы и ВЦП «Развитие физической культуры и спорта на территории муниципального образования город Энгельс Энгельсского муниципального района Саратовской области» на 2014-2016 годы (в связи с внесенными изменениями в программы в части смены ведомства участников программы и перераспределения запланированных мероприятий)</t>
  </si>
  <si>
    <t>Уменьшение бюджетных ассигнований администрации МО город Энгельс</t>
  </si>
  <si>
    <t>Уменьшение ассигнований на реализацию мероприятий ВЦП "Ремонт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 год» (экономия сложилась по результатам определения поставщиков (подрядчиков) по проведению ремонтных работ и строительному контролю за их выполнением)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</si>
  <si>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муниципальных унитарных предприятий, в том числе казенных)</t>
  </si>
  <si>
    <t>Межбюджетные трансферты на исполнение переданных полномочий в сфере архитектуры и градостроительства (по результатам проведенного аукциона произошло снижение цены муниципального контракта на проведение работ по разработке проекта изменений в Генеральный план МО г. Энгельс Энгельсского муниципального района Саратовской области</t>
  </si>
  <si>
    <t>Решение ЭГСД от 29.10.2014 г. № 159/01</t>
  </si>
  <si>
    <t>на погашение кр.задолженности по  ВЦП "Дорожная деятельность и благоустройство территорий ЭМР в 2013-2014 гг." (содержание дорог)</t>
  </si>
  <si>
    <t>на погашение кредитолрской задолженности МУСП "Ритуал" (при реорганизации МУП "Благоустройство ПМО")</t>
  </si>
  <si>
    <t>на погашение кредиторской задолженности МУСП "Ритуал" (при реорганизации МУСП "Ритуал ПМО")</t>
  </si>
  <si>
    <t>Решение ЭГСД от 26.11.2014 г. № 167/01</t>
  </si>
  <si>
    <t>0309</t>
  </si>
  <si>
    <t>на погашение кредиторской задолженности по Управлению ЖКХ АЭМО</t>
  </si>
  <si>
    <t xml:space="preserve">на погашение кр.задолженности по  ВЦП "Дорожная деятельность и благоустройство территорий ЭМР в 2013-2014 гг." </t>
  </si>
  <si>
    <t>КЖКХ, ТЭК, ТиС АЭМР на проведение экспертизы без предъявления исполнительных листов</t>
  </si>
  <si>
    <t>Другие общегосударственные вопросы</t>
  </si>
  <si>
    <t>АЭМР на оплату судебных издержек и исполнение исковых требований</t>
  </si>
  <si>
    <t>содержание аппарата администрации МО г.Энгельс</t>
  </si>
  <si>
    <t>Комитет финансов МБТ на осуществление переданных полномочий по решению вопросов местного значения поселений в части участия в предупреждении и ликвидации последствий чрезвычайных ситуаций</t>
  </si>
  <si>
    <t>Защита населения и территории от чрезвычайных ситуаций природного и техногенного характера, гражданская оборона</t>
  </si>
  <si>
    <t>Решение ЭГСД от 24.12.2014 г. № 174/01</t>
  </si>
  <si>
    <t>Увеличение кассового плана</t>
  </si>
  <si>
    <t>Уменьшение кассового плана</t>
  </si>
  <si>
    <t>Поправки внесены с учетом кассового исполнения бюджета за 12 месяцев 2014 года</t>
  </si>
  <si>
    <t>Увеличение расходной части бюджета</t>
  </si>
  <si>
    <t>Уменьшение расходной части бюджета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</si>
</sst>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i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i/>
      <sz val="8"/>
      <color theme="3" tint="0.39997558519241921"/>
      <name val="Arial Narrow"/>
      <family val="2"/>
      <charset val="204"/>
    </font>
    <font>
      <u/>
      <sz val="8"/>
      <color theme="1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wrapText="1"/>
    </xf>
    <xf numFmtId="164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/>
    <xf numFmtId="49" fontId="7" fillId="3" borderId="4" xfId="0" applyNumberFormat="1" applyFont="1" applyFill="1" applyBorder="1" applyAlignment="1"/>
    <xf numFmtId="0" fontId="9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164" fontId="10" fillId="0" borderId="2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wrapText="1"/>
    </xf>
    <xf numFmtId="164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3" borderId="5" xfId="1" applyFont="1" applyFill="1" applyBorder="1" applyAlignment="1" applyProtection="1"/>
    <xf numFmtId="0" fontId="7" fillId="3" borderId="6" xfId="0" applyFont="1" applyFill="1" applyBorder="1" applyAlignment="1"/>
    <xf numFmtId="0" fontId="3" fillId="3" borderId="5" xfId="1" applyFill="1" applyBorder="1" applyAlignment="1" applyProtection="1"/>
    <xf numFmtId="49" fontId="3" fillId="3" borderId="6" xfId="1" applyNumberFormat="1" applyFill="1" applyBorder="1" applyAlignment="1" applyProtection="1"/>
    <xf numFmtId="164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49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164" fontId="1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0" borderId="0" xfId="0" applyFont="1" applyFill="1"/>
    <xf numFmtId="49" fontId="10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justify" vertical="top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top"/>
    </xf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Border="1"/>
    <xf numFmtId="0" fontId="4" fillId="0" borderId="0" xfId="0" applyFont="1" applyAlignment="1">
      <alignment horizontal="center"/>
    </xf>
    <xf numFmtId="0" fontId="8" fillId="3" borderId="5" xfId="1" applyFont="1" applyFill="1" applyBorder="1" applyAlignment="1" applyProtection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3" fillId="3" borderId="4" xfId="1" applyNumberFormat="1" applyFill="1" applyBorder="1" applyAlignment="1" applyProtection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engels.me/2010-06-08-17-24-58/2014/budjet2014" TargetMode="External"/><Relationship Id="rId1" Type="http://schemas.openxmlformats.org/officeDocument/2006/relationships/hyperlink" Target="http://engels.me/2010-06-08-17-24-21/2010-06-08-17-43-42/resheniya2014-go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zoomScale="145" zoomScaleNormal="145" workbookViewId="0">
      <pane ySplit="4" topLeftCell="A14" activePane="bottomLeft" state="frozen"/>
      <selection pane="bottomLeft" activeCell="B12" sqref="B12"/>
    </sheetView>
  </sheetViews>
  <sheetFormatPr defaultRowHeight="16.5"/>
  <cols>
    <col min="1" max="1" width="9.140625" style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7.57031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</row>
    <row r="5" spans="1:6">
      <c r="A5" s="125" t="s">
        <v>33</v>
      </c>
      <c r="B5" s="126"/>
      <c r="C5" s="126"/>
      <c r="D5" s="126"/>
      <c r="E5" s="126"/>
      <c r="F5" s="127"/>
    </row>
    <row r="6" spans="1:6">
      <c r="A6" s="10" t="s">
        <v>34</v>
      </c>
      <c r="B6" s="11"/>
      <c r="C6" s="122" t="s">
        <v>39</v>
      </c>
      <c r="D6" s="123"/>
      <c r="E6" s="123"/>
      <c r="F6" s="124"/>
    </row>
    <row r="7" spans="1:6">
      <c r="A7" s="139" t="s">
        <v>29</v>
      </c>
      <c r="B7" s="140"/>
      <c r="C7" s="140"/>
      <c r="D7" s="140"/>
      <c r="E7" s="140"/>
      <c r="F7" s="141"/>
    </row>
    <row r="8" spans="1:6" ht="128.25">
      <c r="A8" s="12"/>
      <c r="B8" s="13" t="s">
        <v>31</v>
      </c>
      <c r="C8" s="14">
        <v>0</v>
      </c>
      <c r="D8" s="14">
        <v>-83.1</v>
      </c>
      <c r="E8" s="14">
        <v>-83.1</v>
      </c>
      <c r="F8" s="15" t="s">
        <v>35</v>
      </c>
    </row>
    <row r="9" spans="1:6">
      <c r="A9" s="16"/>
      <c r="B9" s="17" t="s">
        <v>27</v>
      </c>
      <c r="C9" s="18"/>
      <c r="D9" s="18">
        <v>-83.1</v>
      </c>
      <c r="E9" s="18"/>
      <c r="F9" s="19"/>
    </row>
    <row r="10" spans="1:6">
      <c r="A10" s="139" t="s">
        <v>30</v>
      </c>
      <c r="B10" s="140"/>
      <c r="C10" s="140"/>
      <c r="D10" s="140"/>
      <c r="E10" s="140"/>
      <c r="F10" s="141"/>
    </row>
    <row r="11" spans="1:6" ht="26.25">
      <c r="A11" s="12"/>
      <c r="B11" s="13" t="s">
        <v>32</v>
      </c>
      <c r="C11" s="14">
        <v>0</v>
      </c>
      <c r="D11" s="14">
        <v>7628.9</v>
      </c>
      <c r="E11" s="14">
        <v>7628.9</v>
      </c>
      <c r="F11" s="20" t="s">
        <v>36</v>
      </c>
    </row>
    <row r="12" spans="1:6" s="4" customFormat="1">
      <c r="A12" s="16"/>
      <c r="B12" s="16" t="s">
        <v>27</v>
      </c>
      <c r="C12" s="21"/>
      <c r="D12" s="21">
        <v>7628.9</v>
      </c>
      <c r="E12" s="21"/>
      <c r="F12" s="16"/>
    </row>
    <row r="13" spans="1:6">
      <c r="A13" s="139" t="s">
        <v>28</v>
      </c>
      <c r="B13" s="140"/>
      <c r="C13" s="140"/>
      <c r="D13" s="140"/>
      <c r="E13" s="140"/>
      <c r="F13" s="141"/>
    </row>
    <row r="14" spans="1:6" ht="33" customHeight="1">
      <c r="A14" s="128" t="s">
        <v>6</v>
      </c>
      <c r="B14" s="131" t="s">
        <v>7</v>
      </c>
      <c r="C14" s="134">
        <v>3047</v>
      </c>
      <c r="D14" s="22">
        <v>80</v>
      </c>
      <c r="E14" s="134">
        <v>2629</v>
      </c>
      <c r="F14" s="23" t="s">
        <v>15</v>
      </c>
    </row>
    <row r="15" spans="1:6">
      <c r="A15" s="129"/>
      <c r="B15" s="132"/>
      <c r="C15" s="135"/>
      <c r="D15" s="24">
        <v>2</v>
      </c>
      <c r="E15" s="135"/>
      <c r="F15" s="25" t="s">
        <v>38</v>
      </c>
    </row>
    <row r="16" spans="1:6" ht="33.75" customHeight="1">
      <c r="A16" s="130"/>
      <c r="B16" s="133"/>
      <c r="C16" s="136"/>
      <c r="D16" s="24">
        <v>-500</v>
      </c>
      <c r="E16" s="136"/>
      <c r="F16" s="137" t="s">
        <v>9</v>
      </c>
    </row>
    <row r="17" spans="1:6" ht="17.25" thickBot="1">
      <c r="A17" s="26" t="s">
        <v>8</v>
      </c>
      <c r="B17" s="27" t="s">
        <v>17</v>
      </c>
      <c r="C17" s="28">
        <v>0</v>
      </c>
      <c r="D17" s="28">
        <v>500</v>
      </c>
      <c r="E17" s="28">
        <v>500</v>
      </c>
      <c r="F17" s="138"/>
    </row>
    <row r="18" spans="1:6" ht="33.75" customHeight="1">
      <c r="A18" s="29" t="s">
        <v>10</v>
      </c>
      <c r="B18" s="30" t="s">
        <v>14</v>
      </c>
      <c r="C18" s="31">
        <v>4986.2</v>
      </c>
      <c r="D18" s="31">
        <v>158.9</v>
      </c>
      <c r="E18" s="31">
        <v>5145.1000000000004</v>
      </c>
      <c r="F18" s="30" t="s">
        <v>16</v>
      </c>
    </row>
    <row r="19" spans="1:6" ht="26.25">
      <c r="A19" s="32" t="s">
        <v>11</v>
      </c>
      <c r="B19" s="23" t="s">
        <v>18</v>
      </c>
      <c r="C19" s="22">
        <v>204925.1</v>
      </c>
      <c r="D19" s="22">
        <f>468-0.9</f>
        <v>467.1</v>
      </c>
      <c r="E19" s="22">
        <v>205392.2</v>
      </c>
      <c r="F19" s="23" t="s">
        <v>19</v>
      </c>
    </row>
    <row r="20" spans="1:6" ht="26.25">
      <c r="A20" s="32" t="s">
        <v>12</v>
      </c>
      <c r="B20" s="23" t="s">
        <v>13</v>
      </c>
      <c r="C20" s="22">
        <v>108620.8</v>
      </c>
      <c r="D20" s="22">
        <f>6596.4+0.9</f>
        <v>6597.2999999999993</v>
      </c>
      <c r="E20" s="22">
        <v>115218.1</v>
      </c>
      <c r="F20" s="23" t="s">
        <v>20</v>
      </c>
    </row>
    <row r="21" spans="1:6" ht="26.25">
      <c r="A21" s="32" t="s">
        <v>21</v>
      </c>
      <c r="B21" s="23" t="s">
        <v>22</v>
      </c>
      <c r="C21" s="22">
        <v>0</v>
      </c>
      <c r="D21" s="22">
        <v>69.7</v>
      </c>
      <c r="E21" s="22">
        <v>69.7</v>
      </c>
      <c r="F21" s="23" t="s">
        <v>23</v>
      </c>
    </row>
    <row r="22" spans="1:6" ht="26.25">
      <c r="A22" s="32" t="s">
        <v>24</v>
      </c>
      <c r="B22" s="23" t="s">
        <v>25</v>
      </c>
      <c r="C22" s="22">
        <v>107132.9</v>
      </c>
      <c r="D22" s="22">
        <v>170.8</v>
      </c>
      <c r="E22" s="22">
        <v>107303.7</v>
      </c>
      <c r="F22" s="23" t="s">
        <v>26</v>
      </c>
    </row>
    <row r="23" spans="1:6" ht="26.25">
      <c r="A23" s="32" t="s">
        <v>57</v>
      </c>
      <c r="B23" s="23" t="s">
        <v>58</v>
      </c>
      <c r="C23" s="22">
        <v>20423.900000000001</v>
      </c>
      <c r="D23" s="22">
        <v>-13</v>
      </c>
      <c r="E23" s="22">
        <f>C23+D23</f>
        <v>20410.900000000001</v>
      </c>
      <c r="F23" s="23" t="s">
        <v>62</v>
      </c>
    </row>
    <row r="24" spans="1:6" ht="39">
      <c r="A24" s="32" t="s">
        <v>59</v>
      </c>
      <c r="B24" s="23" t="s">
        <v>60</v>
      </c>
      <c r="C24" s="22">
        <v>6671.4</v>
      </c>
      <c r="D24" s="22">
        <v>13</v>
      </c>
      <c r="E24" s="22">
        <f>C24+D24</f>
        <v>6684.4</v>
      </c>
      <c r="F24" s="23" t="s">
        <v>61</v>
      </c>
    </row>
    <row r="25" spans="1:6" s="3" customFormat="1">
      <c r="A25" s="33"/>
      <c r="B25" s="34" t="s">
        <v>27</v>
      </c>
      <c r="C25" s="21"/>
      <c r="D25" s="21">
        <f>SUM(D14:D24)</f>
        <v>7545.7999999999993</v>
      </c>
      <c r="E25" s="21"/>
      <c r="F25" s="34"/>
    </row>
    <row r="26" spans="1:6">
      <c r="A26" s="35" t="s">
        <v>37</v>
      </c>
      <c r="B26" s="35"/>
      <c r="C26" s="35"/>
      <c r="D26" s="35"/>
      <c r="E26" s="36"/>
      <c r="F26" s="55" t="s">
        <v>40</v>
      </c>
    </row>
    <row r="27" spans="1:6">
      <c r="A27" s="5"/>
      <c r="B27" s="6"/>
      <c r="C27" s="7"/>
      <c r="D27" s="7"/>
      <c r="E27" s="7"/>
      <c r="F27" s="6"/>
    </row>
    <row r="28" spans="1:6">
      <c r="A28" s="5"/>
      <c r="B28" s="6"/>
      <c r="C28" s="7"/>
      <c r="D28" s="7"/>
      <c r="E28" s="7"/>
      <c r="F28" s="6"/>
    </row>
    <row r="29" spans="1:6">
      <c r="A29" s="5"/>
      <c r="B29" s="6"/>
      <c r="C29" s="7"/>
      <c r="D29" s="7"/>
      <c r="E29" s="7"/>
      <c r="F29" s="6"/>
    </row>
    <row r="30" spans="1:6">
      <c r="A30" s="5"/>
      <c r="B30" s="6"/>
      <c r="C30" s="7"/>
      <c r="D30" s="7"/>
      <c r="E30" s="7"/>
      <c r="F30" s="6"/>
    </row>
    <row r="31" spans="1:6">
      <c r="A31" s="5"/>
      <c r="B31" s="6"/>
      <c r="C31" s="7"/>
      <c r="D31" s="7"/>
      <c r="E31" s="7"/>
      <c r="F31" s="6"/>
    </row>
    <row r="32" spans="1:6">
      <c r="A32" s="5"/>
      <c r="B32" s="6"/>
      <c r="C32" s="7"/>
      <c r="D32" s="7"/>
      <c r="E32" s="7"/>
      <c r="F32" s="6"/>
    </row>
    <row r="33" spans="1:6">
      <c r="A33" s="5"/>
      <c r="B33" s="6"/>
      <c r="C33" s="7"/>
      <c r="D33" s="7"/>
      <c r="E33" s="7"/>
      <c r="F33" s="6"/>
    </row>
  </sheetData>
  <mergeCells count="11">
    <mergeCell ref="A2:F2"/>
    <mergeCell ref="C6:F6"/>
    <mergeCell ref="A5:F5"/>
    <mergeCell ref="A14:A16"/>
    <mergeCell ref="B14:B16"/>
    <mergeCell ref="C14:C16"/>
    <mergeCell ref="E14:E16"/>
    <mergeCell ref="F16:F17"/>
    <mergeCell ref="A7:F7"/>
    <mergeCell ref="A13:F13"/>
    <mergeCell ref="A10:F10"/>
  </mergeCells>
  <hyperlinks>
    <hyperlink ref="C6" r:id="rId1"/>
    <hyperlink ref="F26" r:id="rId2"/>
  </hyperlinks>
  <pageMargins left="0.31" right="0.23" top="0.43" bottom="0.44" header="0.31496062992125984" footer="0.31496062992125984"/>
  <pageSetup paperSize="9" scale="72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="145" zoomScaleNormal="145" workbookViewId="0">
      <pane ySplit="4" topLeftCell="A5" activePane="bottomLeft" state="frozen"/>
      <selection pane="bottomLeft" activeCell="D19" sqref="D19"/>
    </sheetView>
  </sheetViews>
  <sheetFormatPr defaultRowHeight="16.5"/>
  <cols>
    <col min="1" max="1" width="7.140625" style="1" customWidth="1"/>
    <col min="2" max="2" width="29.85546875" style="1" customWidth="1"/>
    <col min="3" max="3" width="11.5703125" style="1" customWidth="1"/>
    <col min="4" max="4" width="11.7109375" style="1" customWidth="1"/>
    <col min="5" max="5" width="11.570312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118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23" t="s">
        <v>42</v>
      </c>
      <c r="C8" s="14">
        <v>321807.2</v>
      </c>
      <c r="D8" s="14">
        <v>24223.5</v>
      </c>
      <c r="E8" s="14">
        <f>C8+D8</f>
        <v>346030.7</v>
      </c>
      <c r="F8" s="23"/>
    </row>
    <row r="9" spans="1:6">
      <c r="A9" s="16"/>
      <c r="B9" s="17" t="s">
        <v>27</v>
      </c>
      <c r="C9" s="18"/>
      <c r="D9" s="18">
        <f>SUM(D8:D8)</f>
        <v>24223.5</v>
      </c>
      <c r="E9" s="18"/>
      <c r="F9" s="19"/>
    </row>
    <row r="10" spans="1:6">
      <c r="A10" s="151" t="s">
        <v>28</v>
      </c>
      <c r="B10" s="152"/>
      <c r="C10" s="152"/>
      <c r="D10" s="152"/>
      <c r="E10" s="152"/>
      <c r="F10" s="153"/>
    </row>
    <row r="11" spans="1:6">
      <c r="A11" s="100"/>
      <c r="B11" s="101"/>
      <c r="C11" s="101"/>
      <c r="D11" s="101"/>
      <c r="E11" s="101"/>
      <c r="F11" s="102"/>
    </row>
    <row r="12" spans="1:6" s="82" customFormat="1" ht="25.5">
      <c r="A12" s="167" t="s">
        <v>11</v>
      </c>
      <c r="B12" s="169" t="s">
        <v>18</v>
      </c>
      <c r="C12" s="155">
        <v>264336.09999999998</v>
      </c>
      <c r="D12" s="14">
        <v>20987.599999999999</v>
      </c>
      <c r="E12" s="155">
        <f>C12+D12+D13</f>
        <v>287750.19999999995</v>
      </c>
      <c r="F12" s="111" t="s">
        <v>119</v>
      </c>
    </row>
    <row r="13" spans="1:6" s="82" customFormat="1" ht="25.5">
      <c r="A13" s="168"/>
      <c r="B13" s="170"/>
      <c r="C13" s="156"/>
      <c r="D13" s="14">
        <v>2426.5</v>
      </c>
      <c r="E13" s="156"/>
      <c r="F13" s="111" t="s">
        <v>120</v>
      </c>
    </row>
    <row r="14" spans="1:6" s="82" customFormat="1" ht="30" customHeight="1">
      <c r="A14" s="112" t="s">
        <v>24</v>
      </c>
      <c r="B14" s="89" t="s">
        <v>25</v>
      </c>
      <c r="C14" s="113">
        <v>111453.7</v>
      </c>
      <c r="D14" s="114">
        <v>809.4</v>
      </c>
      <c r="E14" s="113">
        <f>C14+D14</f>
        <v>112263.09999999999</v>
      </c>
      <c r="F14" s="20" t="s">
        <v>121</v>
      </c>
    </row>
    <row r="15" spans="1:6" s="3" customFormat="1">
      <c r="A15" s="33"/>
      <c r="B15" s="58" t="s">
        <v>27</v>
      </c>
      <c r="C15" s="21"/>
      <c r="D15" s="21">
        <f>SUM(D12:D14)</f>
        <v>24223.5</v>
      </c>
      <c r="E15" s="21"/>
      <c r="F15" s="34"/>
    </row>
    <row r="16" spans="1:6">
      <c r="A16" s="35" t="s">
        <v>37</v>
      </c>
      <c r="B16" s="35"/>
      <c r="C16" s="35"/>
      <c r="D16" s="142" t="s">
        <v>98</v>
      </c>
      <c r="E16" s="143"/>
      <c r="F16" s="144"/>
    </row>
    <row r="17" spans="1:6">
      <c r="A17" s="5"/>
      <c r="B17" s="6"/>
      <c r="C17" s="7"/>
      <c r="D17" s="7"/>
      <c r="E17" s="7"/>
      <c r="F17" s="6"/>
    </row>
    <row r="18" spans="1:6">
      <c r="A18" s="5"/>
      <c r="B18" s="6"/>
      <c r="C18" s="7"/>
      <c r="D18" s="7"/>
      <c r="E18" s="7"/>
      <c r="F18" s="6"/>
    </row>
    <row r="19" spans="1:6">
      <c r="A19" s="5"/>
      <c r="B19" s="6"/>
      <c r="C19" s="7"/>
      <c r="D19" s="7"/>
      <c r="E19" s="7"/>
      <c r="F19" s="6"/>
    </row>
    <row r="20" spans="1:6">
      <c r="A20" s="5"/>
      <c r="B20" s="6"/>
      <c r="C20" s="7"/>
      <c r="D20" s="7"/>
      <c r="E20" s="7"/>
      <c r="F20" s="6"/>
    </row>
    <row r="21" spans="1:6">
      <c r="A21" s="5"/>
      <c r="B21" s="6"/>
      <c r="C21" s="7"/>
      <c r="D21" s="7"/>
      <c r="E21" s="7"/>
      <c r="F21" s="6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</sheetData>
  <mergeCells count="9">
    <mergeCell ref="A2:F2"/>
    <mergeCell ref="A5:F5"/>
    <mergeCell ref="A7:F7"/>
    <mergeCell ref="A10:F10"/>
    <mergeCell ref="D16:F16"/>
    <mergeCell ref="C12:C13"/>
    <mergeCell ref="E12:E13"/>
    <mergeCell ref="A12:A13"/>
    <mergeCell ref="B12:B13"/>
  </mergeCells>
  <hyperlinks>
    <hyperlink ref="B6" r:id="rId1"/>
    <hyperlink ref="D1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="145" zoomScaleNormal="145" workbookViewId="0">
      <pane ySplit="4" topLeftCell="A5" activePane="bottomLeft" state="frozen"/>
      <selection pane="bottomLeft" activeCell="F21" sqref="F21"/>
    </sheetView>
  </sheetViews>
  <sheetFormatPr defaultRowHeight="16.5"/>
  <cols>
    <col min="1" max="1" width="7.140625" style="1" customWidth="1"/>
    <col min="2" max="2" width="29.85546875" style="1" customWidth="1"/>
    <col min="3" max="3" width="11.5703125" style="1" customWidth="1"/>
    <col min="4" max="4" width="11.7109375" style="1" customWidth="1"/>
    <col min="5" max="5" width="10.855468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38.2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122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23" t="s">
        <v>42</v>
      </c>
      <c r="C8" s="14">
        <v>346030.7</v>
      </c>
      <c r="D8" s="14">
        <v>7060.7</v>
      </c>
      <c r="E8" s="14">
        <f>C8+D8</f>
        <v>353091.4</v>
      </c>
      <c r="F8" s="23"/>
    </row>
    <row r="9" spans="1:6">
      <c r="A9" s="16"/>
      <c r="B9" s="17" t="s">
        <v>27</v>
      </c>
      <c r="C9" s="18"/>
      <c r="D9" s="18">
        <f>SUM(D8:D8)</f>
        <v>7060.7</v>
      </c>
      <c r="E9" s="18"/>
      <c r="F9" s="19"/>
    </row>
    <row r="10" spans="1:6">
      <c r="A10" s="151" t="s">
        <v>28</v>
      </c>
      <c r="B10" s="152"/>
      <c r="C10" s="152"/>
      <c r="D10" s="152"/>
      <c r="E10" s="152"/>
      <c r="F10" s="153"/>
    </row>
    <row r="11" spans="1:6">
      <c r="A11" s="108"/>
      <c r="B11" s="109"/>
      <c r="C11" s="109"/>
      <c r="D11" s="109"/>
      <c r="E11" s="109"/>
      <c r="F11" s="110"/>
    </row>
    <row r="12" spans="1:6" ht="51.75">
      <c r="A12" s="71" t="s">
        <v>123</v>
      </c>
      <c r="B12" s="23" t="s">
        <v>131</v>
      </c>
      <c r="C12" s="14">
        <v>7783.9</v>
      </c>
      <c r="D12" s="14">
        <v>-55.4</v>
      </c>
      <c r="E12" s="14">
        <f>C12+D12</f>
        <v>7728.5</v>
      </c>
      <c r="F12" s="23" t="s">
        <v>130</v>
      </c>
    </row>
    <row r="13" spans="1:6" ht="39">
      <c r="A13" s="165" t="s">
        <v>10</v>
      </c>
      <c r="B13" s="171" t="s">
        <v>14</v>
      </c>
      <c r="C13" s="155">
        <f>5233.4+1.8</f>
        <v>5235.2</v>
      </c>
      <c r="D13" s="14">
        <v>55.4</v>
      </c>
      <c r="E13" s="155">
        <f>C13+D13+D14</f>
        <v>5272.7</v>
      </c>
      <c r="F13" s="23" t="s">
        <v>130</v>
      </c>
    </row>
    <row r="14" spans="1:6">
      <c r="A14" s="166"/>
      <c r="B14" s="172"/>
      <c r="C14" s="156"/>
      <c r="D14" s="14">
        <v>-17.899999999999999</v>
      </c>
      <c r="E14" s="156"/>
      <c r="F14" s="23" t="s">
        <v>129</v>
      </c>
    </row>
    <row r="15" spans="1:6">
      <c r="A15" s="165" t="s">
        <v>6</v>
      </c>
      <c r="B15" s="171" t="s">
        <v>127</v>
      </c>
      <c r="C15" s="155">
        <v>2750.3</v>
      </c>
      <c r="D15" s="103">
        <v>17.899999999999999</v>
      </c>
      <c r="E15" s="155">
        <f>C15+D15+D16</f>
        <v>2778.9</v>
      </c>
      <c r="F15" s="120" t="s">
        <v>128</v>
      </c>
    </row>
    <row r="16" spans="1:6" ht="26.25">
      <c r="A16" s="166"/>
      <c r="B16" s="172"/>
      <c r="C16" s="156"/>
      <c r="D16" s="14">
        <v>10.7</v>
      </c>
      <c r="E16" s="156"/>
      <c r="F16" s="23" t="s">
        <v>126</v>
      </c>
    </row>
    <row r="17" spans="1:6" s="82" customFormat="1" ht="25.5">
      <c r="A17" s="167" t="s">
        <v>11</v>
      </c>
      <c r="B17" s="169" t="s">
        <v>18</v>
      </c>
      <c r="C17" s="155">
        <v>287750.2</v>
      </c>
      <c r="D17" s="14">
        <v>2050</v>
      </c>
      <c r="E17" s="155">
        <f>C17+D17+D18</f>
        <v>294800.2</v>
      </c>
      <c r="F17" s="111" t="s">
        <v>125</v>
      </c>
    </row>
    <row r="18" spans="1:6" s="82" customFormat="1">
      <c r="A18" s="168"/>
      <c r="B18" s="170"/>
      <c r="C18" s="156"/>
      <c r="D18" s="14">
        <v>5000</v>
      </c>
      <c r="E18" s="156"/>
      <c r="F18" s="119" t="s">
        <v>124</v>
      </c>
    </row>
    <row r="19" spans="1:6" s="3" customFormat="1">
      <c r="A19" s="33"/>
      <c r="B19" s="58" t="s">
        <v>27</v>
      </c>
      <c r="C19" s="21"/>
      <c r="D19" s="21">
        <f>SUM(D12:D18)</f>
        <v>7060.7</v>
      </c>
      <c r="E19" s="21"/>
      <c r="F19" s="34"/>
    </row>
    <row r="20" spans="1:6">
      <c r="A20" s="35" t="s">
        <v>37</v>
      </c>
      <c r="B20" s="35"/>
      <c r="C20" s="35"/>
      <c r="D20" s="142" t="s">
        <v>98</v>
      </c>
      <c r="E20" s="143"/>
      <c r="F20" s="144"/>
    </row>
    <row r="21" spans="1:6">
      <c r="A21" s="5"/>
      <c r="B21" s="6"/>
      <c r="C21" s="7"/>
      <c r="D21" s="7"/>
      <c r="E21" s="7"/>
      <c r="F21" s="6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  <row r="24" spans="1:6">
      <c r="A24" s="5"/>
      <c r="B24" s="6"/>
      <c r="C24" s="7"/>
      <c r="D24" s="7"/>
      <c r="E24" s="7"/>
      <c r="F24" s="6"/>
    </row>
    <row r="25" spans="1:6">
      <c r="A25" s="5"/>
      <c r="B25" s="6"/>
      <c r="C25" s="7"/>
      <c r="D25" s="7"/>
      <c r="E25" s="7"/>
      <c r="F25" s="6"/>
    </row>
    <row r="26" spans="1:6">
      <c r="A26" s="5"/>
      <c r="B26" s="6"/>
      <c r="C26" s="7"/>
      <c r="D26" s="7"/>
      <c r="E26" s="7"/>
      <c r="F26" s="6"/>
    </row>
    <row r="27" spans="1:6">
      <c r="A27" s="5"/>
      <c r="B27" s="6"/>
      <c r="C27" s="7"/>
      <c r="D27" s="7"/>
      <c r="E27" s="7"/>
      <c r="F27" s="6"/>
    </row>
  </sheetData>
  <mergeCells count="17">
    <mergeCell ref="A2:F2"/>
    <mergeCell ref="A5:F5"/>
    <mergeCell ref="A7:F7"/>
    <mergeCell ref="A10:F10"/>
    <mergeCell ref="A17:A18"/>
    <mergeCell ref="B17:B18"/>
    <mergeCell ref="C17:C18"/>
    <mergeCell ref="E17:E18"/>
    <mergeCell ref="D20:F20"/>
    <mergeCell ref="A13:A14"/>
    <mergeCell ref="B13:B14"/>
    <mergeCell ref="C13:C14"/>
    <mergeCell ref="E13:E14"/>
    <mergeCell ref="A15:A16"/>
    <mergeCell ref="B15:B16"/>
    <mergeCell ref="E15:E16"/>
    <mergeCell ref="C15:C16"/>
  </mergeCells>
  <hyperlinks>
    <hyperlink ref="B6" r:id="rId1"/>
    <hyperlink ref="D20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145" zoomScaleNormal="145" workbookViewId="0">
      <pane ySplit="4" topLeftCell="A5" activePane="bottomLeft" state="frozen"/>
      <selection pane="bottomLeft" activeCell="F19" sqref="F19"/>
    </sheetView>
  </sheetViews>
  <sheetFormatPr defaultRowHeight="16.5"/>
  <cols>
    <col min="1" max="1" width="7.140625" style="1" customWidth="1"/>
    <col min="2" max="2" width="29.85546875" style="1" customWidth="1"/>
    <col min="3" max="3" width="11.5703125" style="1" customWidth="1"/>
    <col min="4" max="4" width="11.7109375" style="1" customWidth="1"/>
    <col min="5" max="5" width="10.855468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38.2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132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23" t="s">
        <v>133</v>
      </c>
      <c r="C8" s="155">
        <v>720830.6</v>
      </c>
      <c r="D8" s="14">
        <v>22704.1</v>
      </c>
      <c r="E8" s="155">
        <f>C8+D8+D9</f>
        <v>595172.89999999991</v>
      </c>
      <c r="F8" s="131" t="s">
        <v>135</v>
      </c>
    </row>
    <row r="9" spans="1:6">
      <c r="A9" s="12"/>
      <c r="B9" s="23" t="s">
        <v>134</v>
      </c>
      <c r="C9" s="156"/>
      <c r="D9" s="14">
        <v>-148361.79999999999</v>
      </c>
      <c r="E9" s="156"/>
      <c r="F9" s="133"/>
    </row>
    <row r="10" spans="1:6">
      <c r="A10" s="16"/>
      <c r="B10" s="17" t="s">
        <v>27</v>
      </c>
      <c r="C10" s="18"/>
      <c r="D10" s="18">
        <f>SUM(D8:D9)</f>
        <v>-125657.69999999998</v>
      </c>
      <c r="E10" s="18"/>
      <c r="F10" s="19"/>
    </row>
    <row r="11" spans="1:6">
      <c r="A11" s="151" t="s">
        <v>28</v>
      </c>
      <c r="B11" s="152"/>
      <c r="C11" s="152"/>
      <c r="D11" s="152"/>
      <c r="E11" s="152"/>
      <c r="F11" s="153"/>
    </row>
    <row r="12" spans="1:6">
      <c r="A12" s="115"/>
      <c r="B12" s="116"/>
      <c r="C12" s="116"/>
      <c r="D12" s="116"/>
      <c r="E12" s="116"/>
      <c r="F12" s="117"/>
    </row>
    <row r="13" spans="1:6">
      <c r="A13" s="71"/>
      <c r="B13" s="23" t="s">
        <v>136</v>
      </c>
      <c r="C13" s="155">
        <v>748459.5</v>
      </c>
      <c r="D13" s="14">
        <v>883.3</v>
      </c>
      <c r="E13" s="155">
        <f>C13+D13+D14</f>
        <v>622801.80000000005</v>
      </c>
      <c r="F13" s="131" t="s">
        <v>135</v>
      </c>
    </row>
    <row r="14" spans="1:6" s="82" customFormat="1">
      <c r="A14" s="118"/>
      <c r="B14" s="70" t="s">
        <v>137</v>
      </c>
      <c r="C14" s="156"/>
      <c r="D14" s="14">
        <v>-126541</v>
      </c>
      <c r="E14" s="156"/>
      <c r="F14" s="133"/>
    </row>
    <row r="15" spans="1:6" s="3" customFormat="1">
      <c r="A15" s="33"/>
      <c r="B15" s="58" t="s">
        <v>27</v>
      </c>
      <c r="C15" s="21"/>
      <c r="D15" s="21">
        <f>SUM(D13:D14)</f>
        <v>-125657.7</v>
      </c>
      <c r="E15" s="21"/>
      <c r="F15" s="34"/>
    </row>
    <row r="16" spans="1:6">
      <c r="A16" s="35" t="s">
        <v>37</v>
      </c>
      <c r="B16" s="35"/>
      <c r="C16" s="35"/>
      <c r="D16" s="142" t="s">
        <v>98</v>
      </c>
      <c r="E16" s="143"/>
      <c r="F16" s="144"/>
    </row>
    <row r="17" spans="1:6">
      <c r="A17" s="5"/>
      <c r="B17" s="6"/>
      <c r="C17" s="7"/>
      <c r="D17" s="7"/>
      <c r="E17" s="7"/>
      <c r="F17" s="6"/>
    </row>
    <row r="18" spans="1:6">
      <c r="A18" s="5"/>
      <c r="B18" s="6"/>
      <c r="C18" s="7"/>
      <c r="D18" s="7"/>
      <c r="E18" s="7"/>
      <c r="F18" s="6"/>
    </row>
    <row r="19" spans="1:6">
      <c r="A19" s="5"/>
      <c r="B19" s="6"/>
      <c r="C19" s="7"/>
      <c r="D19" s="7"/>
      <c r="E19" s="7"/>
      <c r="F19" s="6"/>
    </row>
    <row r="20" spans="1:6">
      <c r="A20" s="5"/>
      <c r="B20" s="6"/>
      <c r="C20" s="7"/>
      <c r="D20" s="7"/>
      <c r="E20" s="7"/>
      <c r="F20" s="6"/>
    </row>
    <row r="21" spans="1:6">
      <c r="A21" s="5"/>
      <c r="B21" s="6"/>
      <c r="C21" s="7"/>
      <c r="D21" s="7"/>
      <c r="E21" s="7"/>
      <c r="F21" s="6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</sheetData>
  <mergeCells count="11">
    <mergeCell ref="D16:F16"/>
    <mergeCell ref="F8:F9"/>
    <mergeCell ref="C8:C9"/>
    <mergeCell ref="E8:E9"/>
    <mergeCell ref="C13:C14"/>
    <mergeCell ref="E13:E14"/>
    <mergeCell ref="F13:F14"/>
    <mergeCell ref="A2:F2"/>
    <mergeCell ref="A5:F5"/>
    <mergeCell ref="A7:F7"/>
    <mergeCell ref="A11:F11"/>
  </mergeCells>
  <hyperlinks>
    <hyperlink ref="B6" r:id="rId1"/>
    <hyperlink ref="D1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="145" zoomScaleNormal="145" workbookViewId="0">
      <pane ySplit="4" topLeftCell="A5" activePane="bottomLeft" state="frozen"/>
      <selection pane="bottomLeft" activeCell="B11" sqref="B11"/>
    </sheetView>
  </sheetViews>
  <sheetFormatPr defaultRowHeight="16.5"/>
  <cols>
    <col min="1" max="1" width="9.140625" style="1"/>
    <col min="2" max="2" width="29.5703125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48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13" t="s">
        <v>42</v>
      </c>
      <c r="C8" s="14">
        <v>265915</v>
      </c>
      <c r="D8" s="14">
        <v>10348.700000000001</v>
      </c>
      <c r="E8" s="14">
        <f>C8+D8</f>
        <v>276263.7</v>
      </c>
      <c r="F8" s="15"/>
    </row>
    <row r="9" spans="1:6">
      <c r="A9" s="16"/>
      <c r="B9" s="17" t="s">
        <v>27</v>
      </c>
      <c r="C9" s="18"/>
      <c r="D9" s="18">
        <v>10348.700000000001</v>
      </c>
      <c r="E9" s="18"/>
      <c r="F9" s="19"/>
    </row>
    <row r="10" spans="1:6">
      <c r="A10" s="139" t="s">
        <v>28</v>
      </c>
      <c r="B10" s="140"/>
      <c r="C10" s="140"/>
      <c r="D10" s="140"/>
      <c r="E10" s="140"/>
      <c r="F10" s="141"/>
    </row>
    <row r="11" spans="1:6" s="37" customFormat="1">
      <c r="A11" s="38" t="s">
        <v>10</v>
      </c>
      <c r="B11" s="39" t="s">
        <v>14</v>
      </c>
      <c r="C11" s="49">
        <v>5145.1000000000004</v>
      </c>
      <c r="D11" s="40">
        <v>100.7</v>
      </c>
      <c r="E11" s="49">
        <v>5245.8</v>
      </c>
      <c r="F11" s="41" t="s">
        <v>45</v>
      </c>
    </row>
    <row r="12" spans="1:6" s="37" customFormat="1" ht="26.25">
      <c r="A12" s="149" t="s">
        <v>12</v>
      </c>
      <c r="B12" s="147" t="s">
        <v>13</v>
      </c>
      <c r="C12" s="145">
        <v>115218.1</v>
      </c>
      <c r="D12" s="42">
        <v>9080</v>
      </c>
      <c r="E12" s="145">
        <v>125160.1</v>
      </c>
      <c r="F12" s="43" t="s">
        <v>20</v>
      </c>
    </row>
    <row r="13" spans="1:6" s="37" customFormat="1">
      <c r="A13" s="150"/>
      <c r="B13" s="148"/>
      <c r="C13" s="146"/>
      <c r="D13" s="44">
        <v>862</v>
      </c>
      <c r="E13" s="146"/>
      <c r="F13" s="43" t="s">
        <v>47</v>
      </c>
    </row>
    <row r="14" spans="1:6" s="37" customFormat="1" ht="17.25" thickBot="1">
      <c r="A14" s="45" t="s">
        <v>8</v>
      </c>
      <c r="B14" s="46" t="s">
        <v>17</v>
      </c>
      <c r="C14" s="50">
        <v>500</v>
      </c>
      <c r="D14" s="47">
        <v>306</v>
      </c>
      <c r="E14" s="50">
        <v>806</v>
      </c>
      <c r="F14" s="48" t="s">
        <v>46</v>
      </c>
    </row>
    <row r="15" spans="1:6" s="3" customFormat="1">
      <c r="A15" s="33"/>
      <c r="B15" s="34" t="s">
        <v>27</v>
      </c>
      <c r="C15" s="21"/>
      <c r="D15" s="21">
        <f>SUM(D11:D14)</f>
        <v>10348.700000000001</v>
      </c>
      <c r="E15" s="21"/>
      <c r="F15" s="34"/>
    </row>
    <row r="16" spans="1:6">
      <c r="A16" s="35" t="s">
        <v>37</v>
      </c>
      <c r="B16" s="35"/>
      <c r="C16" s="35"/>
      <c r="D16" s="142" t="s">
        <v>40</v>
      </c>
      <c r="E16" s="143"/>
      <c r="F16" s="144"/>
    </row>
    <row r="17" spans="1:6">
      <c r="A17" s="5"/>
      <c r="B17" s="6"/>
      <c r="C17" s="7"/>
      <c r="D17" s="7"/>
      <c r="E17" s="7"/>
      <c r="F17" s="6"/>
    </row>
    <row r="18" spans="1:6">
      <c r="A18" s="5"/>
      <c r="B18" s="6"/>
      <c r="C18" s="7"/>
      <c r="D18" s="7"/>
      <c r="E18" s="7"/>
      <c r="F18" s="6"/>
    </row>
    <row r="19" spans="1:6">
      <c r="A19" s="5"/>
      <c r="B19" s="6"/>
      <c r="C19" s="7"/>
      <c r="D19" s="7"/>
      <c r="E19" s="7"/>
      <c r="F19" s="6"/>
    </row>
    <row r="20" spans="1:6">
      <c r="A20" s="5"/>
      <c r="B20" s="6"/>
      <c r="C20" s="7"/>
      <c r="D20" s="7"/>
      <c r="E20" s="7"/>
      <c r="F20" s="6"/>
    </row>
    <row r="21" spans="1:6">
      <c r="A21" s="5"/>
      <c r="B21" s="6"/>
      <c r="C21" s="7"/>
      <c r="D21" s="7"/>
      <c r="E21" s="7"/>
      <c r="F21" s="6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</sheetData>
  <mergeCells count="9">
    <mergeCell ref="A2:F2"/>
    <mergeCell ref="A5:F5"/>
    <mergeCell ref="A7:F7"/>
    <mergeCell ref="A10:F10"/>
    <mergeCell ref="D16:F16"/>
    <mergeCell ref="C12:C13"/>
    <mergeCell ref="E12:E13"/>
    <mergeCell ref="B12:B13"/>
    <mergeCell ref="A12:A13"/>
  </mergeCells>
  <hyperlinks>
    <hyperlink ref="B6" r:id="rId1"/>
    <hyperlink ref="D16" r:id="rId2"/>
  </hyperlinks>
  <pageMargins left="0.31" right="0.23" top="0.43" bottom="0.44" header="0.31496062992125984" footer="0.31496062992125984"/>
  <pageSetup paperSize="9" scale="78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="145" zoomScaleNormal="145" workbookViewId="0">
      <pane ySplit="4" topLeftCell="A5" activePane="bottomLeft" state="frozen"/>
      <selection pane="bottomLeft" activeCell="B11" sqref="B11"/>
    </sheetView>
  </sheetViews>
  <sheetFormatPr defaultRowHeight="16.5"/>
  <cols>
    <col min="1" max="1" width="9.140625" style="1"/>
    <col min="2" max="2" width="29.5703125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56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13" t="s">
        <v>42</v>
      </c>
      <c r="C8" s="14">
        <v>276263.7</v>
      </c>
      <c r="D8" s="14">
        <v>6892</v>
      </c>
      <c r="E8" s="14">
        <f>C8+D8</f>
        <v>283155.7</v>
      </c>
      <c r="F8" s="15"/>
    </row>
    <row r="9" spans="1:6">
      <c r="A9" s="16"/>
      <c r="B9" s="17" t="s">
        <v>27</v>
      </c>
      <c r="C9" s="18"/>
      <c r="D9" s="18">
        <f>D8</f>
        <v>6892</v>
      </c>
      <c r="E9" s="18"/>
      <c r="F9" s="19"/>
    </row>
    <row r="10" spans="1:6">
      <c r="A10" s="139" t="s">
        <v>28</v>
      </c>
      <c r="B10" s="140"/>
      <c r="C10" s="140"/>
      <c r="D10" s="140"/>
      <c r="E10" s="140"/>
      <c r="F10" s="141"/>
    </row>
    <row r="11" spans="1:6" s="37" customFormat="1" ht="25.5">
      <c r="A11" s="51" t="s">
        <v>11</v>
      </c>
      <c r="B11" s="61" t="s">
        <v>18</v>
      </c>
      <c r="C11" s="145">
        <v>205392.2</v>
      </c>
      <c r="D11" s="40">
        <v>5000</v>
      </c>
      <c r="E11" s="145">
        <v>207436.7</v>
      </c>
      <c r="F11" s="41" t="s">
        <v>50</v>
      </c>
    </row>
    <row r="12" spans="1:6" s="37" customFormat="1">
      <c r="A12" s="57"/>
      <c r="B12" s="61"/>
      <c r="C12" s="146"/>
      <c r="D12" s="40">
        <v>-2955.5</v>
      </c>
      <c r="E12" s="146"/>
      <c r="F12" s="41" t="s">
        <v>54</v>
      </c>
    </row>
    <row r="13" spans="1:6" s="37" customFormat="1">
      <c r="A13" s="51" t="s">
        <v>12</v>
      </c>
      <c r="B13" s="41" t="s">
        <v>13</v>
      </c>
      <c r="C13" s="145">
        <v>125160.1</v>
      </c>
      <c r="D13" s="40">
        <v>500</v>
      </c>
      <c r="E13" s="145">
        <v>128615.6</v>
      </c>
      <c r="F13" s="43" t="s">
        <v>53</v>
      </c>
    </row>
    <row r="14" spans="1:6" s="37" customFormat="1" ht="18" customHeight="1">
      <c r="A14" s="57"/>
      <c r="B14" s="39"/>
      <c r="C14" s="146"/>
      <c r="D14" s="56">
        <v>2955.5</v>
      </c>
      <c r="E14" s="146"/>
      <c r="F14" s="43" t="s">
        <v>55</v>
      </c>
    </row>
    <row r="15" spans="1:6" s="37" customFormat="1" ht="27" thickBot="1">
      <c r="A15" s="59" t="s">
        <v>49</v>
      </c>
      <c r="B15" s="27" t="s">
        <v>52</v>
      </c>
      <c r="C15" s="50">
        <v>5207.7</v>
      </c>
      <c r="D15" s="50">
        <v>1392</v>
      </c>
      <c r="E15" s="50">
        <f>C15+D15</f>
        <v>6599.7</v>
      </c>
      <c r="F15" s="60" t="s">
        <v>51</v>
      </c>
    </row>
    <row r="16" spans="1:6" s="3" customFormat="1">
      <c r="A16" s="33"/>
      <c r="B16" s="58" t="s">
        <v>27</v>
      </c>
      <c r="C16" s="21"/>
      <c r="D16" s="21">
        <f>SUM(D11:D15)</f>
        <v>6892</v>
      </c>
      <c r="E16" s="21"/>
      <c r="F16" s="34"/>
    </row>
    <row r="17" spans="1:6">
      <c r="A17" s="35" t="s">
        <v>37</v>
      </c>
      <c r="B17" s="35"/>
      <c r="C17" s="35"/>
      <c r="D17" s="142" t="s">
        <v>40</v>
      </c>
      <c r="E17" s="143"/>
      <c r="F17" s="144"/>
    </row>
    <row r="18" spans="1:6">
      <c r="A18" s="5"/>
      <c r="B18" s="6"/>
      <c r="C18" s="7"/>
      <c r="D18" s="7"/>
      <c r="E18" s="7"/>
      <c r="F18" s="6"/>
    </row>
    <row r="19" spans="1:6">
      <c r="A19" s="5"/>
      <c r="B19" s="6"/>
      <c r="C19" s="7"/>
      <c r="D19" s="7"/>
      <c r="E19" s="7"/>
      <c r="F19" s="6"/>
    </row>
    <row r="20" spans="1:6">
      <c r="A20" s="5"/>
      <c r="B20" s="6"/>
      <c r="C20" s="7"/>
      <c r="D20" s="7"/>
      <c r="E20" s="7"/>
      <c r="F20" s="6"/>
    </row>
    <row r="21" spans="1:6">
      <c r="A21" s="5"/>
      <c r="B21" s="6"/>
      <c r="C21" s="7"/>
      <c r="D21" s="7"/>
      <c r="E21" s="7"/>
      <c r="F21" s="6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  <row r="24" spans="1:6">
      <c r="A24" s="5"/>
      <c r="B24" s="6"/>
      <c r="C24" s="7"/>
      <c r="D24" s="7"/>
      <c r="E24" s="7"/>
      <c r="F24" s="6"/>
    </row>
  </sheetData>
  <mergeCells count="9">
    <mergeCell ref="D17:F17"/>
    <mergeCell ref="A2:F2"/>
    <mergeCell ref="A5:F5"/>
    <mergeCell ref="A7:F7"/>
    <mergeCell ref="A10:F10"/>
    <mergeCell ref="C13:C14"/>
    <mergeCell ref="E13:E14"/>
    <mergeCell ref="C11:C12"/>
    <mergeCell ref="E11:E12"/>
  </mergeCells>
  <hyperlinks>
    <hyperlink ref="B6" r:id="rId1"/>
    <hyperlink ref="D17" r:id="rId2"/>
  </hyperlinks>
  <pageMargins left="0.31" right="0.23" top="0.43" bottom="0.44" header="0.31496062992125984" footer="0.31496062992125984"/>
  <pageSetup paperSize="9" scale="78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="145" zoomScaleNormal="145" workbookViewId="0">
      <pane ySplit="4" topLeftCell="A11" activePane="bottomLeft" state="frozen"/>
      <selection pane="bottomLeft" activeCell="C15" sqref="C15"/>
    </sheetView>
  </sheetViews>
  <sheetFormatPr defaultRowHeight="16.5"/>
  <cols>
    <col min="1" max="1" width="7.140625" style="1" customWidth="1"/>
    <col min="2" max="2" width="31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78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13" t="s">
        <v>63</v>
      </c>
      <c r="C8" s="14">
        <v>151544.70000000001</v>
      </c>
      <c r="D8" s="14">
        <v>855.8</v>
      </c>
      <c r="E8" s="14">
        <f>C8+D8</f>
        <v>152400.5</v>
      </c>
      <c r="F8" s="15"/>
    </row>
    <row r="9" spans="1:6" ht="64.5">
      <c r="A9" s="12"/>
      <c r="B9" s="64" t="s">
        <v>64</v>
      </c>
      <c r="C9" s="14">
        <v>0</v>
      </c>
      <c r="D9" s="14">
        <v>208.3</v>
      </c>
      <c r="E9" s="14">
        <f>C9+D9</f>
        <v>208.3</v>
      </c>
      <c r="F9" s="23" t="s">
        <v>77</v>
      </c>
    </row>
    <row r="10" spans="1:6">
      <c r="A10" s="16"/>
      <c r="B10" s="17" t="s">
        <v>27</v>
      </c>
      <c r="C10" s="18"/>
      <c r="D10" s="18">
        <f>SUM(D8:D9)</f>
        <v>1064.0999999999999</v>
      </c>
      <c r="E10" s="18"/>
      <c r="F10" s="19"/>
    </row>
    <row r="11" spans="1:6">
      <c r="A11" s="151" t="s">
        <v>28</v>
      </c>
      <c r="B11" s="152"/>
      <c r="C11" s="152"/>
      <c r="D11" s="152"/>
      <c r="E11" s="152"/>
      <c r="F11" s="153"/>
    </row>
    <row r="12" spans="1:6" s="69" customFormat="1" ht="25.5">
      <c r="A12" s="71" t="s">
        <v>74</v>
      </c>
      <c r="B12" s="67" t="s">
        <v>75</v>
      </c>
      <c r="C12" s="14">
        <v>545.4</v>
      </c>
      <c r="D12" s="14">
        <v>-77.5</v>
      </c>
      <c r="E12" s="14">
        <f>C12+D12</f>
        <v>467.9</v>
      </c>
      <c r="F12" s="70" t="s">
        <v>76</v>
      </c>
    </row>
    <row r="13" spans="1:6" s="37" customFormat="1">
      <c r="A13" s="149" t="s">
        <v>10</v>
      </c>
      <c r="B13" s="131" t="s">
        <v>14</v>
      </c>
      <c r="C13" s="145">
        <v>5221.8</v>
      </c>
      <c r="D13" s="62">
        <v>77.5</v>
      </c>
      <c r="E13" s="155">
        <v>5339.5</v>
      </c>
      <c r="F13" s="68" t="s">
        <v>45</v>
      </c>
    </row>
    <row r="14" spans="1:6" s="37" customFormat="1" ht="38.25">
      <c r="A14" s="150"/>
      <c r="B14" s="133"/>
      <c r="C14" s="146"/>
      <c r="D14" s="40">
        <v>40.200000000000003</v>
      </c>
      <c r="E14" s="156"/>
      <c r="F14" s="61" t="s">
        <v>65</v>
      </c>
    </row>
    <row r="15" spans="1:6" s="37" customFormat="1" ht="39">
      <c r="A15" s="63" t="s">
        <v>68</v>
      </c>
      <c r="B15" s="61" t="s">
        <v>66</v>
      </c>
      <c r="C15" s="40">
        <v>3243.5</v>
      </c>
      <c r="D15" s="40">
        <v>53.5</v>
      </c>
      <c r="E15" s="40">
        <f>C15+D15</f>
        <v>3297</v>
      </c>
      <c r="F15" s="23" t="s">
        <v>67</v>
      </c>
    </row>
    <row r="16" spans="1:6" s="37" customFormat="1" ht="39.75" customHeight="1">
      <c r="A16" s="63" t="s">
        <v>8</v>
      </c>
      <c r="B16" s="61" t="s">
        <v>69</v>
      </c>
      <c r="C16" s="40">
        <v>806</v>
      </c>
      <c r="D16" s="40">
        <v>970.4</v>
      </c>
      <c r="E16" s="40">
        <f>C16+D16</f>
        <v>1776.4</v>
      </c>
      <c r="F16" s="61" t="s">
        <v>70</v>
      </c>
    </row>
    <row r="17" spans="1:6" s="37" customFormat="1" ht="27" customHeight="1">
      <c r="A17" s="63" t="s">
        <v>57</v>
      </c>
      <c r="B17" s="67" t="s">
        <v>72</v>
      </c>
      <c r="C17" s="40">
        <v>20410.900000000001</v>
      </c>
      <c r="D17" s="40">
        <v>-5760.7</v>
      </c>
      <c r="E17" s="40">
        <f>C17+D17</f>
        <v>14650.2</v>
      </c>
      <c r="F17" s="154" t="s">
        <v>71</v>
      </c>
    </row>
    <row r="18" spans="1:6" s="37" customFormat="1" ht="27" customHeight="1">
      <c r="A18" s="63" t="s">
        <v>59</v>
      </c>
      <c r="B18" s="67" t="s">
        <v>73</v>
      </c>
      <c r="C18" s="40">
        <v>6684.4</v>
      </c>
      <c r="D18" s="40">
        <v>5760.7</v>
      </c>
      <c r="E18" s="40">
        <f>C18+D18</f>
        <v>12445.099999999999</v>
      </c>
      <c r="F18" s="154"/>
    </row>
    <row r="19" spans="1:6" s="37" customFormat="1" ht="17.25" thickBot="1">
      <c r="A19" s="59"/>
      <c r="B19" s="65"/>
      <c r="C19" s="66"/>
      <c r="D19" s="66"/>
      <c r="E19" s="66"/>
      <c r="F19" s="60"/>
    </row>
    <row r="20" spans="1:6" s="3" customFormat="1">
      <c r="A20" s="33"/>
      <c r="B20" s="58" t="s">
        <v>27</v>
      </c>
      <c r="C20" s="21"/>
      <c r="D20" s="21">
        <f>SUM(D12:D19)</f>
        <v>1064.0999999999995</v>
      </c>
      <c r="E20" s="21"/>
      <c r="F20" s="34"/>
    </row>
    <row r="21" spans="1:6">
      <c r="A21" s="35" t="s">
        <v>37</v>
      </c>
      <c r="B21" s="35"/>
      <c r="C21" s="35"/>
      <c r="D21" s="142" t="s">
        <v>40</v>
      </c>
      <c r="E21" s="143"/>
      <c r="F21" s="144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  <row r="24" spans="1:6">
      <c r="A24" s="5"/>
      <c r="B24" s="6"/>
      <c r="C24" s="7"/>
      <c r="D24" s="7"/>
      <c r="E24" s="7"/>
      <c r="F24" s="6"/>
    </row>
    <row r="25" spans="1:6">
      <c r="A25" s="5"/>
      <c r="B25" s="6"/>
      <c r="C25" s="7"/>
      <c r="D25" s="7"/>
      <c r="E25" s="7"/>
      <c r="F25" s="6"/>
    </row>
    <row r="26" spans="1:6">
      <c r="A26" s="5"/>
      <c r="B26" s="6"/>
      <c r="C26" s="7"/>
      <c r="D26" s="7"/>
      <c r="E26" s="7"/>
      <c r="F26" s="6"/>
    </row>
    <row r="27" spans="1:6">
      <c r="A27" s="5"/>
      <c r="B27" s="6"/>
      <c r="C27" s="7"/>
      <c r="D27" s="7"/>
      <c r="E27" s="7"/>
      <c r="F27" s="6"/>
    </row>
    <row r="28" spans="1:6">
      <c r="A28" s="5"/>
      <c r="B28" s="6"/>
      <c r="C28" s="7"/>
      <c r="D28" s="7"/>
      <c r="E28" s="7"/>
      <c r="F28" s="6"/>
    </row>
  </sheetData>
  <mergeCells count="10">
    <mergeCell ref="A2:F2"/>
    <mergeCell ref="A5:F5"/>
    <mergeCell ref="A7:F7"/>
    <mergeCell ref="A11:F11"/>
    <mergeCell ref="D21:F21"/>
    <mergeCell ref="F17:F18"/>
    <mergeCell ref="A13:A14"/>
    <mergeCell ref="B13:B14"/>
    <mergeCell ref="C13:C14"/>
    <mergeCell ref="E13:E14"/>
  </mergeCells>
  <hyperlinks>
    <hyperlink ref="B6" r:id="rId1"/>
    <hyperlink ref="D21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="145" zoomScaleNormal="145" workbookViewId="0">
      <pane ySplit="4" topLeftCell="A11" activePane="bottomLeft" state="frozen"/>
      <selection pane="bottomLeft" activeCell="E15" sqref="E15"/>
    </sheetView>
  </sheetViews>
  <sheetFormatPr defaultRowHeight="16.5"/>
  <cols>
    <col min="1" max="1" width="7.140625" style="1" customWidth="1"/>
    <col min="2" max="2" width="31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79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13" t="s">
        <v>63</v>
      </c>
      <c r="C8" s="14">
        <v>152400.5</v>
      </c>
      <c r="D8" s="14">
        <v>1000</v>
      </c>
      <c r="E8" s="14">
        <f>C8+D8</f>
        <v>153400.5</v>
      </c>
      <c r="F8" s="15"/>
    </row>
    <row r="9" spans="1:6">
      <c r="A9" s="12"/>
      <c r="B9" s="64" t="s">
        <v>42</v>
      </c>
      <c r="C9" s="14">
        <v>283155.7</v>
      </c>
      <c r="D9" s="14">
        <v>2047.3</v>
      </c>
      <c r="E9" s="14">
        <f>C9+D9</f>
        <v>285203</v>
      </c>
      <c r="F9" s="23"/>
    </row>
    <row r="10" spans="1:6">
      <c r="A10" s="16"/>
      <c r="B10" s="17" t="s">
        <v>27</v>
      </c>
      <c r="C10" s="18"/>
      <c r="D10" s="18">
        <f>SUM(D8:D9)</f>
        <v>3047.3</v>
      </c>
      <c r="E10" s="18"/>
      <c r="F10" s="19"/>
    </row>
    <row r="11" spans="1:6">
      <c r="A11" s="151" t="s">
        <v>28</v>
      </c>
      <c r="B11" s="152"/>
      <c r="C11" s="152"/>
      <c r="D11" s="152"/>
      <c r="E11" s="152"/>
      <c r="F11" s="153"/>
    </row>
    <row r="12" spans="1:6" s="37" customFormat="1">
      <c r="A12" s="74" t="s">
        <v>10</v>
      </c>
      <c r="B12" s="39" t="s">
        <v>14</v>
      </c>
      <c r="C12" s="40">
        <v>5339.5</v>
      </c>
      <c r="D12" s="40">
        <v>-50</v>
      </c>
      <c r="E12" s="40">
        <f>C12+D12</f>
        <v>5289.5</v>
      </c>
      <c r="F12" s="131" t="s">
        <v>89</v>
      </c>
    </row>
    <row r="13" spans="1:6" s="37" customFormat="1">
      <c r="A13" s="149" t="s">
        <v>6</v>
      </c>
      <c r="B13" s="157" t="s">
        <v>88</v>
      </c>
      <c r="C13" s="145">
        <v>2653</v>
      </c>
      <c r="D13" s="40">
        <v>50</v>
      </c>
      <c r="E13" s="145">
        <f>2653+50+47.3</f>
        <v>2750.3</v>
      </c>
      <c r="F13" s="133"/>
    </row>
    <row r="14" spans="1:6" s="37" customFormat="1">
      <c r="A14" s="150"/>
      <c r="B14" s="158"/>
      <c r="C14" s="146"/>
      <c r="D14" s="40">
        <v>47.3</v>
      </c>
      <c r="E14" s="146"/>
      <c r="F14" s="23" t="s">
        <v>80</v>
      </c>
    </row>
    <row r="15" spans="1:6" s="37" customFormat="1" ht="39.75" customHeight="1">
      <c r="A15" s="72" t="s">
        <v>11</v>
      </c>
      <c r="B15" s="61" t="s">
        <v>18</v>
      </c>
      <c r="C15" s="40">
        <v>207436.7</v>
      </c>
      <c r="D15" s="40">
        <v>-9405.7999999999993</v>
      </c>
      <c r="E15" s="40">
        <f t="shared" ref="E15:E20" si="0">C15+D15</f>
        <v>198030.90000000002</v>
      </c>
      <c r="F15" s="61" t="s">
        <v>83</v>
      </c>
    </row>
    <row r="16" spans="1:6" s="37" customFormat="1" ht="51">
      <c r="A16" s="74" t="s">
        <v>81</v>
      </c>
      <c r="B16" s="61" t="s">
        <v>90</v>
      </c>
      <c r="C16" s="75">
        <v>15771.5</v>
      </c>
      <c r="D16" s="40">
        <v>9405.7999999999993</v>
      </c>
      <c r="E16" s="40">
        <f t="shared" si="0"/>
        <v>25177.3</v>
      </c>
      <c r="F16" s="61" t="s">
        <v>82</v>
      </c>
    </row>
    <row r="17" spans="1:6" s="37" customFormat="1" ht="25.5">
      <c r="A17" s="74" t="s">
        <v>12</v>
      </c>
      <c r="B17" s="76" t="s">
        <v>91</v>
      </c>
      <c r="C17" s="40">
        <v>128615.6</v>
      </c>
      <c r="D17" s="40">
        <v>3000</v>
      </c>
      <c r="E17" s="40">
        <f t="shared" si="0"/>
        <v>131615.6</v>
      </c>
      <c r="F17" s="61" t="s">
        <v>20</v>
      </c>
    </row>
    <row r="18" spans="1:6" s="37" customFormat="1" ht="27" customHeight="1">
      <c r="A18" s="74" t="s">
        <v>8</v>
      </c>
      <c r="B18" s="23" t="s">
        <v>69</v>
      </c>
      <c r="C18" s="40">
        <v>1776.4</v>
      </c>
      <c r="D18" s="40">
        <v>-7.2</v>
      </c>
      <c r="E18" s="40">
        <f t="shared" si="0"/>
        <v>1769.2</v>
      </c>
      <c r="F18" s="61" t="s">
        <v>84</v>
      </c>
    </row>
    <row r="19" spans="1:6" s="37" customFormat="1" ht="25.5">
      <c r="A19" s="71" t="s">
        <v>74</v>
      </c>
      <c r="B19" s="67" t="s">
        <v>75</v>
      </c>
      <c r="C19" s="40">
        <v>467.9</v>
      </c>
      <c r="D19" s="40">
        <v>-349.7</v>
      </c>
      <c r="E19" s="40">
        <f t="shared" si="0"/>
        <v>118.19999999999999</v>
      </c>
      <c r="F19" s="70" t="s">
        <v>86</v>
      </c>
    </row>
    <row r="20" spans="1:6" s="37" customFormat="1">
      <c r="A20" s="71" t="s">
        <v>85</v>
      </c>
      <c r="B20" s="73" t="s">
        <v>92</v>
      </c>
      <c r="C20" s="40">
        <v>64035.3</v>
      </c>
      <c r="D20" s="40">
        <v>356.9</v>
      </c>
      <c r="E20" s="40">
        <f t="shared" si="0"/>
        <v>64392.200000000004</v>
      </c>
      <c r="F20" s="61" t="s">
        <v>87</v>
      </c>
    </row>
    <row r="21" spans="1:6" s="3" customFormat="1">
      <c r="A21" s="33"/>
      <c r="B21" s="58" t="s">
        <v>27</v>
      </c>
      <c r="C21" s="21"/>
      <c r="D21" s="21">
        <f>SUM(D12:D20)</f>
        <v>3047.2999999999997</v>
      </c>
      <c r="E21" s="21"/>
      <c r="F21" s="34"/>
    </row>
    <row r="22" spans="1:6">
      <c r="A22" s="35" t="s">
        <v>37</v>
      </c>
      <c r="B22" s="35"/>
      <c r="C22" s="35"/>
      <c r="D22" s="142" t="s">
        <v>40</v>
      </c>
      <c r="E22" s="143"/>
      <c r="F22" s="144"/>
    </row>
    <row r="23" spans="1:6">
      <c r="A23" s="5"/>
      <c r="B23" s="6"/>
      <c r="C23" s="7"/>
      <c r="D23" s="7"/>
      <c r="E23" s="7"/>
      <c r="F23" s="6"/>
    </row>
    <row r="24" spans="1:6">
      <c r="A24" s="5"/>
      <c r="B24" s="6"/>
      <c r="C24" s="7"/>
      <c r="D24" s="7"/>
      <c r="E24" s="7"/>
      <c r="F24" s="6"/>
    </row>
    <row r="25" spans="1:6">
      <c r="A25" s="5"/>
      <c r="B25" s="6"/>
      <c r="C25" s="7"/>
      <c r="D25" s="7"/>
      <c r="E25" s="7"/>
      <c r="F25" s="6"/>
    </row>
    <row r="26" spans="1:6">
      <c r="A26" s="5"/>
      <c r="B26" s="6"/>
      <c r="C26" s="7"/>
      <c r="D26" s="7"/>
      <c r="E26" s="7"/>
      <c r="F26" s="6"/>
    </row>
    <row r="27" spans="1:6">
      <c r="A27" s="5"/>
      <c r="B27" s="6"/>
      <c r="C27" s="7"/>
      <c r="D27" s="7"/>
      <c r="E27" s="7"/>
      <c r="F27" s="6"/>
    </row>
    <row r="28" spans="1:6">
      <c r="A28" s="5"/>
      <c r="B28" s="6"/>
      <c r="C28" s="7"/>
      <c r="D28" s="7"/>
      <c r="E28" s="7"/>
      <c r="F28" s="6"/>
    </row>
    <row r="29" spans="1:6">
      <c r="A29" s="5"/>
      <c r="B29" s="6"/>
      <c r="C29" s="7"/>
      <c r="D29" s="7"/>
      <c r="E29" s="7"/>
      <c r="F29" s="6"/>
    </row>
  </sheetData>
  <mergeCells count="10">
    <mergeCell ref="A2:F2"/>
    <mergeCell ref="A5:F5"/>
    <mergeCell ref="A7:F7"/>
    <mergeCell ref="A11:F11"/>
    <mergeCell ref="D22:F22"/>
    <mergeCell ref="C13:C14"/>
    <mergeCell ref="E13:E14"/>
    <mergeCell ref="A13:A14"/>
    <mergeCell ref="B13:B14"/>
    <mergeCell ref="F12:F13"/>
  </mergeCells>
  <hyperlinks>
    <hyperlink ref="B6" r:id="rId1"/>
    <hyperlink ref="D22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="145" zoomScaleNormal="145" workbookViewId="0">
      <pane ySplit="4" topLeftCell="A5" activePane="bottomLeft" state="frozen"/>
      <selection pane="bottomLeft" activeCell="F15" sqref="F15"/>
    </sheetView>
  </sheetViews>
  <sheetFormatPr defaultRowHeight="16.5"/>
  <cols>
    <col min="1" max="1" width="7.140625" style="1" customWidth="1"/>
    <col min="2" max="2" width="31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93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64" t="s">
        <v>42</v>
      </c>
      <c r="C8" s="14">
        <v>285203</v>
      </c>
      <c r="D8" s="14">
        <v>1311.9</v>
      </c>
      <c r="E8" s="14">
        <f>C8+D8</f>
        <v>286514.90000000002</v>
      </c>
      <c r="F8" s="23"/>
    </row>
    <row r="9" spans="1:6">
      <c r="A9" s="16"/>
      <c r="B9" s="17" t="s">
        <v>27</v>
      </c>
      <c r="C9" s="18"/>
      <c r="D9" s="18">
        <f>SUM(D8:D8)</f>
        <v>1311.9</v>
      </c>
      <c r="E9" s="18"/>
      <c r="F9" s="19"/>
    </row>
    <row r="10" spans="1:6">
      <c r="A10" s="151" t="s">
        <v>28</v>
      </c>
      <c r="B10" s="152"/>
      <c r="C10" s="152"/>
      <c r="D10" s="152"/>
      <c r="E10" s="152"/>
      <c r="F10" s="153"/>
    </row>
    <row r="11" spans="1:6" s="37" customFormat="1" ht="68.25" customHeight="1">
      <c r="A11" s="149" t="s">
        <v>12</v>
      </c>
      <c r="B11" s="131" t="s">
        <v>91</v>
      </c>
      <c r="C11" s="145">
        <v>131615.6</v>
      </c>
      <c r="D11" s="40">
        <v>652.1</v>
      </c>
      <c r="E11" s="145">
        <f>131615.6+652.1+659.8</f>
        <v>132927.5</v>
      </c>
      <c r="F11" s="23" t="s">
        <v>95</v>
      </c>
    </row>
    <row r="12" spans="1:6" s="37" customFormat="1" ht="51.75">
      <c r="A12" s="150"/>
      <c r="B12" s="133"/>
      <c r="C12" s="146"/>
      <c r="D12" s="40">
        <v>659.8</v>
      </c>
      <c r="E12" s="146"/>
      <c r="F12" s="23" t="s">
        <v>94</v>
      </c>
    </row>
    <row r="13" spans="1:6" s="3" customFormat="1">
      <c r="A13" s="33"/>
      <c r="B13" s="58" t="s">
        <v>27</v>
      </c>
      <c r="C13" s="21"/>
      <c r="D13" s="21">
        <f>SUM(D11:D12)</f>
        <v>1311.9</v>
      </c>
      <c r="E13" s="21"/>
      <c r="F13" s="34"/>
    </row>
    <row r="14" spans="1:6">
      <c r="A14" s="35" t="s">
        <v>37</v>
      </c>
      <c r="B14" s="35"/>
      <c r="C14" s="35"/>
      <c r="D14" s="142" t="s">
        <v>40</v>
      </c>
      <c r="E14" s="143"/>
      <c r="F14" s="144"/>
    </row>
    <row r="15" spans="1:6">
      <c r="A15" s="5"/>
      <c r="B15" s="6"/>
      <c r="C15" s="7"/>
      <c r="D15" s="7"/>
      <c r="E15" s="7"/>
      <c r="F15" s="6"/>
    </row>
    <row r="16" spans="1:6">
      <c r="A16" s="5"/>
      <c r="B16" s="6"/>
      <c r="C16" s="7"/>
      <c r="D16" s="7"/>
      <c r="E16" s="7"/>
      <c r="F16" s="6"/>
    </row>
    <row r="17" spans="1:6">
      <c r="A17" s="5"/>
      <c r="B17" s="6"/>
      <c r="C17" s="7"/>
      <c r="D17" s="7"/>
      <c r="E17" s="7"/>
      <c r="F17" s="6"/>
    </row>
    <row r="18" spans="1:6">
      <c r="A18" s="5"/>
      <c r="B18" s="6"/>
      <c r="C18" s="7"/>
      <c r="D18" s="7"/>
      <c r="E18" s="7"/>
      <c r="F18" s="6"/>
    </row>
    <row r="19" spans="1:6">
      <c r="A19" s="5"/>
      <c r="B19" s="6"/>
      <c r="C19" s="7"/>
      <c r="D19" s="7"/>
      <c r="E19" s="7"/>
      <c r="F19" s="6"/>
    </row>
    <row r="20" spans="1:6">
      <c r="A20" s="5"/>
      <c r="B20" s="6"/>
      <c r="C20" s="7"/>
      <c r="D20" s="7"/>
      <c r="E20" s="7"/>
      <c r="F20" s="6"/>
    </row>
    <row r="21" spans="1:6">
      <c r="A21" s="5"/>
      <c r="B21" s="6"/>
      <c r="C21" s="7"/>
      <c r="D21" s="7"/>
      <c r="E21" s="7"/>
      <c r="F21" s="6"/>
    </row>
  </sheetData>
  <mergeCells count="9">
    <mergeCell ref="A2:F2"/>
    <mergeCell ref="A5:F5"/>
    <mergeCell ref="A7:F7"/>
    <mergeCell ref="A10:F10"/>
    <mergeCell ref="D14:F14"/>
    <mergeCell ref="E11:E12"/>
    <mergeCell ref="C11:C12"/>
    <mergeCell ref="B11:B12"/>
    <mergeCell ref="A11:A12"/>
  </mergeCells>
  <hyperlinks>
    <hyperlink ref="B6" r:id="rId1"/>
    <hyperlink ref="D14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="130" zoomScaleNormal="130" workbookViewId="0">
      <pane ySplit="4" topLeftCell="A11" activePane="bottomLeft" state="frozen"/>
      <selection pane="bottomLeft" activeCell="E16" sqref="E16"/>
    </sheetView>
  </sheetViews>
  <sheetFormatPr defaultRowHeight="16.5"/>
  <cols>
    <col min="1" max="1" width="7.140625" style="1" customWidth="1"/>
    <col min="2" max="2" width="31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96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23" t="s">
        <v>42</v>
      </c>
      <c r="C8" s="14">
        <f>E8-D8</f>
        <v>286514.90000000002</v>
      </c>
      <c r="D8" s="14">
        <v>28000</v>
      </c>
      <c r="E8" s="14">
        <v>314514.90000000002</v>
      </c>
      <c r="F8" s="23"/>
    </row>
    <row r="9" spans="1:6">
      <c r="A9" s="12"/>
      <c r="B9" s="23" t="s">
        <v>63</v>
      </c>
      <c r="C9" s="14">
        <f>E9-D9</f>
        <v>153400.5</v>
      </c>
      <c r="D9" s="14">
        <v>27710</v>
      </c>
      <c r="E9" s="14">
        <v>181110.5</v>
      </c>
      <c r="F9" s="23"/>
    </row>
    <row r="10" spans="1:6">
      <c r="A10" s="16"/>
      <c r="B10" s="17" t="s">
        <v>27</v>
      </c>
      <c r="C10" s="18"/>
      <c r="D10" s="18">
        <f>SUM(D8:D9)</f>
        <v>55710</v>
      </c>
      <c r="E10" s="18"/>
      <c r="F10" s="19"/>
    </row>
    <row r="11" spans="1:6">
      <c r="A11" s="139" t="s">
        <v>30</v>
      </c>
      <c r="B11" s="140"/>
      <c r="C11" s="140"/>
      <c r="D11" s="140"/>
      <c r="E11" s="140"/>
      <c r="F11" s="141"/>
    </row>
    <row r="12" spans="1:6" ht="25.5">
      <c r="A12" s="12"/>
      <c r="B12" s="13" t="s">
        <v>99</v>
      </c>
      <c r="C12" s="14">
        <v>-80000</v>
      </c>
      <c r="D12" s="14">
        <v>20000</v>
      </c>
      <c r="E12" s="14">
        <v>-60000</v>
      </c>
      <c r="F12" s="20"/>
    </row>
    <row r="13" spans="1:6" s="4" customFormat="1">
      <c r="A13" s="16"/>
      <c r="B13" s="16" t="s">
        <v>27</v>
      </c>
      <c r="C13" s="21"/>
      <c r="D13" s="21">
        <f>SUM(D12)</f>
        <v>20000</v>
      </c>
      <c r="E13" s="21"/>
      <c r="F13" s="16"/>
    </row>
    <row r="14" spans="1:6">
      <c r="A14" s="151" t="s">
        <v>28</v>
      </c>
      <c r="B14" s="152"/>
      <c r="C14" s="152"/>
      <c r="D14" s="152"/>
      <c r="E14" s="152"/>
      <c r="F14" s="153"/>
    </row>
    <row r="15" spans="1:6">
      <c r="A15" s="79"/>
      <c r="B15" s="80"/>
      <c r="C15" s="80"/>
      <c r="D15" s="80"/>
      <c r="E15" s="80"/>
      <c r="F15" s="81"/>
    </row>
    <row r="16" spans="1:6" s="82" customFormat="1" ht="30" customHeight="1">
      <c r="A16" s="87" t="s">
        <v>11</v>
      </c>
      <c r="B16" s="91" t="s">
        <v>18</v>
      </c>
      <c r="C16" s="40">
        <v>198030.9</v>
      </c>
      <c r="D16" s="40">
        <v>66560</v>
      </c>
      <c r="E16" s="40">
        <f>C16+D16</f>
        <v>264590.90000000002</v>
      </c>
      <c r="F16" s="23" t="s">
        <v>109</v>
      </c>
    </row>
    <row r="17" spans="1:6" s="37" customFormat="1" ht="39">
      <c r="A17" s="149" t="s">
        <v>24</v>
      </c>
      <c r="B17" s="131" t="s">
        <v>25</v>
      </c>
      <c r="C17" s="145">
        <v>107303.7</v>
      </c>
      <c r="D17" s="40">
        <v>4000</v>
      </c>
      <c r="E17" s="145">
        <f>C17+D17+D18</f>
        <v>111453.7</v>
      </c>
      <c r="F17" s="23" t="s">
        <v>110</v>
      </c>
    </row>
    <row r="18" spans="1:6" s="37" customFormat="1" ht="39">
      <c r="A18" s="150"/>
      <c r="B18" s="133"/>
      <c r="C18" s="146"/>
      <c r="D18" s="40">
        <v>150</v>
      </c>
      <c r="E18" s="146"/>
      <c r="F18" s="23" t="s">
        <v>111</v>
      </c>
    </row>
    <row r="19" spans="1:6" s="37" customFormat="1" ht="25.5">
      <c r="A19" s="83" t="s">
        <v>81</v>
      </c>
      <c r="B19" s="77" t="s">
        <v>90</v>
      </c>
      <c r="C19" s="78">
        <v>25177.3</v>
      </c>
      <c r="D19" s="40">
        <v>5000</v>
      </c>
      <c r="E19" s="78">
        <v>30177.3</v>
      </c>
      <c r="F19" s="61" t="s">
        <v>97</v>
      </c>
    </row>
    <row r="20" spans="1:6" s="3" customFormat="1">
      <c r="A20" s="33"/>
      <c r="B20" s="58" t="s">
        <v>27</v>
      </c>
      <c r="C20" s="21"/>
      <c r="D20" s="21">
        <f>SUM(D16:D19)</f>
        <v>75710</v>
      </c>
      <c r="E20" s="21"/>
      <c r="F20" s="34"/>
    </row>
    <row r="21" spans="1:6">
      <c r="A21" s="35" t="s">
        <v>37</v>
      </c>
      <c r="B21" s="35"/>
      <c r="C21" s="35"/>
      <c r="D21" s="142" t="s">
        <v>98</v>
      </c>
      <c r="E21" s="143"/>
      <c r="F21" s="144"/>
    </row>
    <row r="22" spans="1:6">
      <c r="A22" s="5"/>
      <c r="B22" s="6"/>
      <c r="C22" s="7"/>
      <c r="D22" s="7"/>
      <c r="E22" s="7"/>
      <c r="F22" s="6"/>
    </row>
    <row r="23" spans="1:6">
      <c r="A23" s="5"/>
      <c r="B23" s="6"/>
      <c r="C23" s="7"/>
      <c r="D23" s="7"/>
      <c r="E23" s="7"/>
      <c r="F23" s="6"/>
    </row>
    <row r="24" spans="1:6">
      <c r="A24" s="5"/>
      <c r="B24" s="6"/>
      <c r="C24" s="7"/>
      <c r="D24" s="7"/>
      <c r="E24" s="7"/>
      <c r="F24" s="6"/>
    </row>
    <row r="25" spans="1:6">
      <c r="A25" s="5"/>
      <c r="B25" s="6"/>
      <c r="C25" s="7"/>
      <c r="D25" s="7"/>
      <c r="E25" s="7"/>
      <c r="F25" s="6"/>
    </row>
    <row r="26" spans="1:6">
      <c r="A26" s="5"/>
      <c r="B26" s="6"/>
      <c r="C26" s="7"/>
      <c r="D26" s="7"/>
      <c r="E26" s="7"/>
      <c r="F26" s="6"/>
    </row>
    <row r="27" spans="1:6">
      <c r="A27" s="5"/>
      <c r="B27" s="6"/>
      <c r="C27" s="7"/>
      <c r="D27" s="7"/>
      <c r="E27" s="7"/>
      <c r="F27" s="6"/>
    </row>
    <row r="28" spans="1:6">
      <c r="A28" s="5"/>
      <c r="B28" s="6"/>
      <c r="C28" s="7"/>
      <c r="D28" s="7"/>
      <c r="E28" s="7"/>
      <c r="F28" s="6"/>
    </row>
  </sheetData>
  <mergeCells count="10">
    <mergeCell ref="A17:A18"/>
    <mergeCell ref="B17:B18"/>
    <mergeCell ref="D21:F21"/>
    <mergeCell ref="A2:F2"/>
    <mergeCell ref="A5:F5"/>
    <mergeCell ref="A7:F7"/>
    <mergeCell ref="A14:F14"/>
    <mergeCell ref="C17:C18"/>
    <mergeCell ref="E17:E18"/>
    <mergeCell ref="A11:F11"/>
  </mergeCells>
  <hyperlinks>
    <hyperlink ref="B6" r:id="rId1"/>
    <hyperlink ref="D21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zoomScale="145" zoomScaleNormal="145" workbookViewId="0">
      <pane ySplit="4" topLeftCell="A5" activePane="bottomLeft" state="frozen"/>
      <selection pane="bottomLeft" activeCell="F12" sqref="F12"/>
    </sheetView>
  </sheetViews>
  <sheetFormatPr defaultRowHeight="16.5"/>
  <cols>
    <col min="1" max="1" width="7.140625" style="1" customWidth="1"/>
    <col min="2" max="2" width="31" style="1" customWidth="1"/>
    <col min="3" max="3" width="13.5703125" style="1" customWidth="1"/>
    <col min="4" max="4" width="11.7109375" style="1" customWidth="1"/>
    <col min="5" max="5" width="12.710937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100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 hidden="1">
      <c r="A7" s="139" t="s">
        <v>29</v>
      </c>
      <c r="B7" s="140"/>
      <c r="C7" s="140"/>
      <c r="D7" s="140"/>
      <c r="E7" s="140"/>
      <c r="F7" s="141"/>
    </row>
    <row r="8" spans="1:6" hidden="1">
      <c r="A8" s="12"/>
      <c r="B8" s="64" t="s">
        <v>42</v>
      </c>
      <c r="C8" s="14"/>
      <c r="D8" s="14"/>
      <c r="E8" s="14">
        <f>C8+D8</f>
        <v>0</v>
      </c>
      <c r="F8" s="23"/>
    </row>
    <row r="9" spans="1:6" hidden="1">
      <c r="A9" s="16"/>
      <c r="B9" s="17" t="s">
        <v>27</v>
      </c>
      <c r="C9" s="18"/>
      <c r="D9" s="18">
        <f>SUM(D8:D8)</f>
        <v>0</v>
      </c>
      <c r="E9" s="18"/>
      <c r="F9" s="19"/>
    </row>
    <row r="10" spans="1:6">
      <c r="A10" s="151" t="s">
        <v>28</v>
      </c>
      <c r="B10" s="152"/>
      <c r="C10" s="152"/>
      <c r="D10" s="152"/>
      <c r="E10" s="152"/>
      <c r="F10" s="153"/>
    </row>
    <row r="11" spans="1:6">
      <c r="A11" s="88"/>
      <c r="B11" s="88"/>
      <c r="C11" s="88"/>
      <c r="D11" s="88"/>
      <c r="E11" s="88"/>
      <c r="F11" s="88"/>
    </row>
    <row r="12" spans="1:6" ht="39">
      <c r="A12" s="71" t="s">
        <v>12</v>
      </c>
      <c r="B12" s="89" t="s">
        <v>13</v>
      </c>
      <c r="C12" s="14">
        <v>132927.5</v>
      </c>
      <c r="D12" s="14">
        <v>-100000</v>
      </c>
      <c r="E12" s="14">
        <f>C12+D12</f>
        <v>32927.5</v>
      </c>
      <c r="F12" s="90" t="s">
        <v>101</v>
      </c>
    </row>
    <row r="13" spans="1:6" s="37" customFormat="1" ht="25.5">
      <c r="A13" s="85" t="s">
        <v>81</v>
      </c>
      <c r="B13" s="77" t="s">
        <v>90</v>
      </c>
      <c r="C13" s="78">
        <v>30177.3</v>
      </c>
      <c r="D13" s="84">
        <v>100000</v>
      </c>
      <c r="E13" s="78">
        <v>130177.3</v>
      </c>
      <c r="F13" s="86" t="s">
        <v>97</v>
      </c>
    </row>
    <row r="14" spans="1:6" s="3" customFormat="1">
      <c r="A14" s="33"/>
      <c r="B14" s="58" t="s">
        <v>27</v>
      </c>
      <c r="C14" s="21"/>
      <c r="D14" s="21">
        <f>SUM(D12:D13)</f>
        <v>0</v>
      </c>
      <c r="E14" s="21"/>
      <c r="F14" s="34"/>
    </row>
    <row r="15" spans="1:6">
      <c r="A15" s="35" t="s">
        <v>37</v>
      </c>
      <c r="B15" s="35"/>
      <c r="C15" s="35"/>
      <c r="D15" s="142" t="s">
        <v>40</v>
      </c>
      <c r="E15" s="143"/>
      <c r="F15" s="144"/>
    </row>
    <row r="16" spans="1:6">
      <c r="A16" s="5"/>
      <c r="B16" s="6"/>
      <c r="C16" s="7"/>
      <c r="D16" s="7"/>
      <c r="E16" s="7"/>
      <c r="F16" s="6"/>
    </row>
    <row r="17" spans="1:6">
      <c r="A17" s="5"/>
      <c r="B17" s="6"/>
      <c r="C17" s="7"/>
      <c r="D17" s="7"/>
      <c r="E17" s="7"/>
      <c r="F17" s="6"/>
    </row>
    <row r="18" spans="1:6">
      <c r="A18" s="5"/>
      <c r="B18" s="6"/>
      <c r="C18" s="7"/>
      <c r="D18" s="7"/>
      <c r="E18" s="7"/>
      <c r="F18" s="6"/>
    </row>
    <row r="19" spans="1:6">
      <c r="A19" s="5"/>
      <c r="B19" s="6"/>
      <c r="C19" s="7"/>
      <c r="D19" s="7"/>
      <c r="E19" s="7"/>
      <c r="F19" s="6"/>
    </row>
    <row r="20" spans="1:6">
      <c r="A20" s="5"/>
      <c r="B20" s="6"/>
      <c r="C20" s="7"/>
      <c r="D20" s="7"/>
      <c r="E20" s="7"/>
      <c r="F20" s="6"/>
    </row>
    <row r="21" spans="1:6">
      <c r="A21" s="5"/>
      <c r="B21" s="6"/>
      <c r="C21" s="7"/>
      <c r="D21" s="7"/>
      <c r="E21" s="7"/>
      <c r="F21" s="6"/>
    </row>
    <row r="22" spans="1:6">
      <c r="A22" s="5"/>
      <c r="B22" s="6"/>
      <c r="C22" s="7"/>
      <c r="D22" s="7"/>
      <c r="E22" s="7"/>
      <c r="F22" s="6"/>
    </row>
  </sheetData>
  <mergeCells count="5">
    <mergeCell ref="D15:F15"/>
    <mergeCell ref="A2:F2"/>
    <mergeCell ref="A5:F5"/>
    <mergeCell ref="A7:F7"/>
    <mergeCell ref="A10:F10"/>
  </mergeCells>
  <hyperlinks>
    <hyperlink ref="B6" r:id="rId1"/>
    <hyperlink ref="D15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zoomScale="145" zoomScaleNormal="145" workbookViewId="0">
      <pane ySplit="4" topLeftCell="A5" activePane="bottomLeft" state="frozen"/>
      <selection pane="bottomLeft" activeCell="B13" sqref="B13"/>
    </sheetView>
  </sheetViews>
  <sheetFormatPr defaultRowHeight="16.5"/>
  <cols>
    <col min="1" max="1" width="7.140625" style="1" customWidth="1"/>
    <col min="2" max="2" width="29.85546875" style="1" customWidth="1"/>
    <col min="3" max="3" width="11.5703125" style="1" customWidth="1"/>
    <col min="4" max="4" width="11.7109375" style="1" customWidth="1"/>
    <col min="5" max="5" width="11.5703125" style="1" customWidth="1"/>
    <col min="6" max="6" width="49.140625" style="1" customWidth="1"/>
    <col min="7" max="16384" width="9.140625" style="1"/>
  </cols>
  <sheetData>
    <row r="2" spans="1:6">
      <c r="A2" s="121" t="s">
        <v>41</v>
      </c>
      <c r="B2" s="121"/>
      <c r="C2" s="121"/>
      <c r="D2" s="121"/>
      <c r="E2" s="121"/>
      <c r="F2" s="121"/>
    </row>
    <row r="3" spans="1:6" ht="15.75" customHeight="1">
      <c r="A3" s="8"/>
      <c r="B3" s="8"/>
      <c r="C3" s="8"/>
      <c r="D3" s="8"/>
      <c r="E3" s="8"/>
      <c r="F3" s="8"/>
    </row>
    <row r="4" spans="1:6" s="2" customFormat="1" ht="25.5">
      <c r="A4" s="9" t="s">
        <v>0</v>
      </c>
      <c r="B4" s="9" t="s">
        <v>1</v>
      </c>
      <c r="C4" s="9" t="s">
        <v>43</v>
      </c>
      <c r="D4" s="9" t="s">
        <v>44</v>
      </c>
      <c r="E4" s="9" t="s">
        <v>4</v>
      </c>
      <c r="F4" s="9" t="s">
        <v>5</v>
      </c>
    </row>
    <row r="5" spans="1:6">
      <c r="A5" s="125" t="s">
        <v>102</v>
      </c>
      <c r="B5" s="126"/>
      <c r="C5" s="126"/>
      <c r="D5" s="126"/>
      <c r="E5" s="126"/>
      <c r="F5" s="127"/>
    </row>
    <row r="6" spans="1:6">
      <c r="A6" s="10" t="s">
        <v>34</v>
      </c>
      <c r="B6" s="54" t="s">
        <v>39</v>
      </c>
      <c r="C6" s="52"/>
      <c r="D6" s="11"/>
      <c r="E6" s="11"/>
      <c r="F6" s="53"/>
    </row>
    <row r="7" spans="1:6">
      <c r="A7" s="139" t="s">
        <v>29</v>
      </c>
      <c r="B7" s="140"/>
      <c r="C7" s="140"/>
      <c r="D7" s="140"/>
      <c r="E7" s="140"/>
      <c r="F7" s="141"/>
    </row>
    <row r="8" spans="1:6">
      <c r="A8" s="12"/>
      <c r="B8" s="23" t="s">
        <v>42</v>
      </c>
      <c r="C8" s="14">
        <v>314514.90000000002</v>
      </c>
      <c r="D8" s="14">
        <v>7292.3</v>
      </c>
      <c r="E8" s="14">
        <f>C8+D8</f>
        <v>321807.2</v>
      </c>
      <c r="F8" s="23"/>
    </row>
    <row r="9" spans="1:6" ht="80.25" customHeight="1">
      <c r="A9" s="12"/>
      <c r="B9" s="64" t="s">
        <v>116</v>
      </c>
      <c r="C9" s="14">
        <v>1950.5</v>
      </c>
      <c r="D9" s="14">
        <v>4421.8</v>
      </c>
      <c r="E9" s="14">
        <f>C9+D9</f>
        <v>6372.3</v>
      </c>
      <c r="F9" s="23"/>
    </row>
    <row r="10" spans="1:6">
      <c r="A10" s="16"/>
      <c r="B10" s="17" t="s">
        <v>27</v>
      </c>
      <c r="C10" s="18"/>
      <c r="D10" s="18">
        <f>SUM(D8:D9)</f>
        <v>11714.1</v>
      </c>
      <c r="E10" s="18"/>
      <c r="F10" s="19"/>
    </row>
    <row r="11" spans="1:6">
      <c r="A11" s="151" t="s">
        <v>28</v>
      </c>
      <c r="B11" s="152"/>
      <c r="C11" s="152"/>
      <c r="D11" s="152"/>
      <c r="E11" s="152"/>
      <c r="F11" s="153"/>
    </row>
    <row r="12" spans="1:6">
      <c r="A12" s="95"/>
      <c r="B12" s="96"/>
      <c r="C12" s="96"/>
      <c r="D12" s="96"/>
      <c r="E12" s="96"/>
      <c r="F12" s="97"/>
    </row>
    <row r="13" spans="1:6" s="82" customFormat="1">
      <c r="A13" s="104" t="s">
        <v>10</v>
      </c>
      <c r="B13" s="106" t="s">
        <v>14</v>
      </c>
      <c r="C13" s="103">
        <v>5289.5</v>
      </c>
      <c r="D13" s="103">
        <v>-56.1</v>
      </c>
      <c r="E13" s="103">
        <f>C13+D13</f>
        <v>5233.3999999999996</v>
      </c>
      <c r="F13" s="106" t="s">
        <v>114</v>
      </c>
    </row>
    <row r="14" spans="1:6" s="82" customFormat="1" ht="66" customHeight="1">
      <c r="A14" s="93" t="s">
        <v>11</v>
      </c>
      <c r="B14" s="91" t="s">
        <v>18</v>
      </c>
      <c r="C14" s="99">
        <v>264590.90000000002</v>
      </c>
      <c r="D14" s="14">
        <v>-254.8</v>
      </c>
      <c r="E14" s="99">
        <f>C14+D14</f>
        <v>264336.10000000003</v>
      </c>
      <c r="F14" s="107" t="s">
        <v>115</v>
      </c>
    </row>
    <row r="15" spans="1:6" s="82" customFormat="1" ht="26.25">
      <c r="A15" s="165" t="s">
        <v>68</v>
      </c>
      <c r="B15" s="131" t="s">
        <v>66</v>
      </c>
      <c r="C15" s="155">
        <v>3297</v>
      </c>
      <c r="D15" s="14">
        <v>70</v>
      </c>
      <c r="E15" s="155">
        <f>C15+D15+D16</f>
        <v>2988.7</v>
      </c>
      <c r="F15" s="23" t="s">
        <v>106</v>
      </c>
    </row>
    <row r="16" spans="1:6" s="82" customFormat="1" ht="66" customHeight="1">
      <c r="A16" s="166"/>
      <c r="B16" s="133"/>
      <c r="C16" s="156"/>
      <c r="D16" s="14">
        <v>-378.3</v>
      </c>
      <c r="E16" s="156"/>
      <c r="F16" s="105" t="s">
        <v>117</v>
      </c>
    </row>
    <row r="17" spans="1:6" s="82" customFormat="1" ht="30" customHeight="1">
      <c r="A17" s="149" t="s">
        <v>12</v>
      </c>
      <c r="B17" s="157" t="s">
        <v>91</v>
      </c>
      <c r="C17" s="145">
        <v>32927.5</v>
      </c>
      <c r="D17" s="40">
        <v>4421.8</v>
      </c>
      <c r="E17" s="145">
        <f>C17+D17+D18+D19</f>
        <v>43534.100000000006</v>
      </c>
      <c r="F17" s="23" t="s">
        <v>103</v>
      </c>
    </row>
    <row r="18" spans="1:6" s="82" customFormat="1" ht="30" customHeight="1">
      <c r="A18" s="161"/>
      <c r="B18" s="160"/>
      <c r="C18" s="159"/>
      <c r="D18" s="40">
        <v>5367</v>
      </c>
      <c r="E18" s="159"/>
      <c r="F18" s="23" t="s">
        <v>104</v>
      </c>
    </row>
    <row r="19" spans="1:6" s="82" customFormat="1" ht="30" customHeight="1">
      <c r="A19" s="150"/>
      <c r="B19" s="158"/>
      <c r="C19" s="146"/>
      <c r="D19" s="40">
        <v>817.8</v>
      </c>
      <c r="E19" s="146"/>
      <c r="F19" s="23" t="s">
        <v>105</v>
      </c>
    </row>
    <row r="20" spans="1:6" s="37" customFormat="1" ht="33" customHeight="1">
      <c r="A20" s="74" t="s">
        <v>57</v>
      </c>
      <c r="B20" s="67" t="s">
        <v>72</v>
      </c>
      <c r="C20" s="40">
        <v>14650.2</v>
      </c>
      <c r="D20" s="40">
        <v>-728.7</v>
      </c>
      <c r="E20" s="40">
        <f>C20+D20</f>
        <v>13921.5</v>
      </c>
      <c r="F20" s="162" t="s">
        <v>113</v>
      </c>
    </row>
    <row r="21" spans="1:6" s="37" customFormat="1" ht="31.5" customHeight="1">
      <c r="A21" s="149" t="s">
        <v>59</v>
      </c>
      <c r="B21" s="157" t="s">
        <v>73</v>
      </c>
      <c r="C21" s="145">
        <v>12445.1</v>
      </c>
      <c r="D21" s="40">
        <v>-1520.3</v>
      </c>
      <c r="E21" s="145">
        <f>C21+D21+D22+D23</f>
        <v>13229.900000000001</v>
      </c>
      <c r="F21" s="163"/>
    </row>
    <row r="22" spans="1:6" s="37" customFormat="1" ht="27" customHeight="1">
      <c r="A22" s="161"/>
      <c r="B22" s="160"/>
      <c r="C22" s="159"/>
      <c r="D22" s="40">
        <v>2249</v>
      </c>
      <c r="E22" s="159"/>
      <c r="F22" s="164"/>
    </row>
    <row r="23" spans="1:6" s="37" customFormat="1" ht="26.25">
      <c r="A23" s="150"/>
      <c r="B23" s="158"/>
      <c r="C23" s="146"/>
      <c r="D23" s="40">
        <v>56.1</v>
      </c>
      <c r="E23" s="146"/>
      <c r="F23" s="23" t="s">
        <v>112</v>
      </c>
    </row>
    <row r="24" spans="1:6" s="37" customFormat="1" ht="26.25">
      <c r="A24" s="149" t="s">
        <v>49</v>
      </c>
      <c r="B24" s="131" t="s">
        <v>52</v>
      </c>
      <c r="C24" s="145">
        <v>6599.7</v>
      </c>
      <c r="D24" s="40">
        <v>-201.7</v>
      </c>
      <c r="E24" s="145">
        <f>C24+D24+D25</f>
        <v>7892</v>
      </c>
      <c r="F24" s="23" t="s">
        <v>108</v>
      </c>
    </row>
    <row r="25" spans="1:6" s="37" customFormat="1" ht="25.5">
      <c r="A25" s="150"/>
      <c r="B25" s="133"/>
      <c r="C25" s="146"/>
      <c r="D25" s="40">
        <v>1494</v>
      </c>
      <c r="E25" s="146"/>
      <c r="F25" s="61" t="s">
        <v>107</v>
      </c>
    </row>
    <row r="26" spans="1:6" s="37" customFormat="1" ht="25.5">
      <c r="A26" s="94" t="s">
        <v>81</v>
      </c>
      <c r="B26" s="98" t="s">
        <v>90</v>
      </c>
      <c r="C26" s="92">
        <v>130177.3</v>
      </c>
      <c r="D26" s="40">
        <v>378.3</v>
      </c>
      <c r="E26" s="92">
        <f>C26+D26</f>
        <v>130555.6</v>
      </c>
      <c r="F26" s="61" t="s">
        <v>97</v>
      </c>
    </row>
    <row r="27" spans="1:6" s="3" customFormat="1">
      <c r="A27" s="33"/>
      <c r="B27" s="58" t="s">
        <v>27</v>
      </c>
      <c r="C27" s="21"/>
      <c r="D27" s="21">
        <f>SUM(D13:D26)</f>
        <v>11714.099999999997</v>
      </c>
      <c r="E27" s="21"/>
      <c r="F27" s="34"/>
    </row>
    <row r="28" spans="1:6">
      <c r="A28" s="35" t="s">
        <v>37</v>
      </c>
      <c r="B28" s="35"/>
      <c r="C28" s="35"/>
      <c r="D28" s="142" t="s">
        <v>98</v>
      </c>
      <c r="E28" s="143"/>
      <c r="F28" s="144"/>
    </row>
    <row r="29" spans="1:6">
      <c r="A29" s="5"/>
      <c r="B29" s="6"/>
      <c r="C29" s="7"/>
      <c r="D29" s="7"/>
      <c r="E29" s="7"/>
      <c r="F29" s="6"/>
    </row>
    <row r="30" spans="1:6">
      <c r="A30" s="5"/>
      <c r="B30" s="6"/>
      <c r="C30" s="7"/>
      <c r="D30" s="7"/>
      <c r="E30" s="7"/>
      <c r="F30" s="6"/>
    </row>
    <row r="31" spans="1:6">
      <c r="A31" s="5"/>
      <c r="B31" s="6"/>
      <c r="C31" s="7"/>
      <c r="D31" s="7"/>
      <c r="E31" s="7"/>
      <c r="F31" s="6"/>
    </row>
    <row r="32" spans="1:6">
      <c r="A32" s="5"/>
      <c r="B32" s="6"/>
      <c r="C32" s="7"/>
      <c r="D32" s="7"/>
      <c r="E32" s="7"/>
      <c r="F32" s="6"/>
    </row>
    <row r="33" spans="1:6">
      <c r="A33" s="5"/>
      <c r="B33" s="6"/>
      <c r="C33" s="7"/>
      <c r="D33" s="7"/>
      <c r="E33" s="7"/>
      <c r="F33" s="6"/>
    </row>
    <row r="34" spans="1:6">
      <c r="A34" s="5"/>
      <c r="B34" s="6"/>
      <c r="C34" s="7"/>
      <c r="D34" s="7"/>
      <c r="E34" s="7"/>
      <c r="F34" s="6"/>
    </row>
    <row r="35" spans="1:6">
      <c r="A35" s="5"/>
      <c r="B35" s="6"/>
      <c r="C35" s="7"/>
      <c r="D35" s="7"/>
      <c r="E35" s="7"/>
      <c r="F35" s="6"/>
    </row>
  </sheetData>
  <mergeCells count="22">
    <mergeCell ref="A2:F2"/>
    <mergeCell ref="A5:F5"/>
    <mergeCell ref="A7:F7"/>
    <mergeCell ref="A11:F11"/>
    <mergeCell ref="B15:B16"/>
    <mergeCell ref="A15:A16"/>
    <mergeCell ref="C15:C16"/>
    <mergeCell ref="E15:E16"/>
    <mergeCell ref="D28:F28"/>
    <mergeCell ref="C17:C19"/>
    <mergeCell ref="E17:E19"/>
    <mergeCell ref="B17:B19"/>
    <mergeCell ref="A17:A19"/>
    <mergeCell ref="C24:C25"/>
    <mergeCell ref="E24:E25"/>
    <mergeCell ref="B24:B25"/>
    <mergeCell ref="A24:A25"/>
    <mergeCell ref="F20:F22"/>
    <mergeCell ref="E21:E23"/>
    <mergeCell ref="C21:C23"/>
    <mergeCell ref="B21:B23"/>
    <mergeCell ref="A21:A23"/>
  </mergeCells>
  <hyperlinks>
    <hyperlink ref="B6" r:id="rId1"/>
    <hyperlink ref="D28" r:id="rId2"/>
  </hyperlinks>
  <pageMargins left="0.31496062992125984" right="0.23622047244094491" top="0.43307086614173229" bottom="0.43307086614173229" header="0.31496062992125984" footer="0.31496062992125984"/>
  <pageSetup paperSize="9"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№92-01 от 15.01.14г.</vt:lpstr>
      <vt:lpstr>№93-01 от 28.02.14г.</vt:lpstr>
      <vt:lpstr>№110-01 от 26.03.14г.</vt:lpstr>
      <vt:lpstr>№116-01 от 10.04.14г.</vt:lpstr>
      <vt:lpstr>№134-01 от 28.05.14г.</vt:lpstr>
      <vt:lpstr>№135-01 от 30.06.14г.</vt:lpstr>
      <vt:lpstr>№148-01 от 30.07.14г.</vt:lpstr>
      <vt:lpstr>№149-01 от 31.07.14г.</vt:lpstr>
      <vt:lpstr>№150-01 от 24.09.14г.</vt:lpstr>
      <vt:lpstr>№159-01 от 29.10.14г.</vt:lpstr>
      <vt:lpstr>№167-01 от 26.11.14г.</vt:lpstr>
      <vt:lpstr>№174-01 от 24.12.14г.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gajdukovalv</dc:creator>
  <cp:lastModifiedBy>gajdukovalv</cp:lastModifiedBy>
  <cp:lastPrinted>2014-11-28T13:15:24Z</cp:lastPrinted>
  <dcterms:created xsi:type="dcterms:W3CDTF">2014-01-21T11:06:29Z</dcterms:created>
  <dcterms:modified xsi:type="dcterms:W3CDTF">2015-01-20T08:24:28Z</dcterms:modified>
</cp:coreProperties>
</file>